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W:\OPU-Kraj\VZ\_SY\Realizace Lavičné\Žádost o vysvětlení IV\"/>
    </mc:Choice>
  </mc:AlternateContent>
  <xr:revisionPtr revIDLastSave="0" documentId="13_ncr:1_{3DE1C927-3735-4E8C-9D6F-B76AC25E9F77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304-15-3-0 - Vedlejší a o..." sheetId="2" r:id="rId2"/>
    <sheet name="304-15-3-1 - SO 03 Průleh..." sheetId="3" r:id="rId3"/>
  </sheets>
  <definedNames>
    <definedName name="_xlnm._FilterDatabase" localSheetId="1" hidden="1">'304-15-3-0 - Vedlejší a o...'!$C$119:$K$140</definedName>
    <definedName name="_xlnm._FilterDatabase" localSheetId="2" hidden="1">'304-15-3-1 - SO 03 Průleh...'!$C$122:$K$212</definedName>
    <definedName name="_xlnm.Print_Titles" localSheetId="1">'304-15-3-0 - Vedlejší a o...'!$119:$119</definedName>
    <definedName name="_xlnm.Print_Titles" localSheetId="2">'304-15-3-1 - SO 03 Průleh...'!$122:$122</definedName>
    <definedName name="_xlnm.Print_Titles" localSheetId="0">'Rekapitulace stavby'!$92:$92</definedName>
    <definedName name="_xlnm.Print_Area" localSheetId="1">'304-15-3-0 - Vedlejší a o...'!$C$4:$J$39,'304-15-3-0 - Vedlejší a o...'!$C$50:$J$76,'304-15-3-0 - Vedlejší a o...'!$C$82:$J$101,'304-15-3-0 - Vedlejší a o...'!$C$107:$K$140</definedName>
    <definedName name="_xlnm.Print_Area" localSheetId="2">'304-15-3-1 - SO 03 Průleh...'!$C$4:$J$39,'304-15-3-1 - SO 03 Průleh...'!$C$50:$J$76,'304-15-3-1 - SO 03 Průleh...'!$C$82:$J$104,'304-15-3-1 - SO 03 Průleh...'!$C$110:$K$212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10" i="3"/>
  <c r="BH210" i="3"/>
  <c r="BG210" i="3"/>
  <c r="BF210" i="3"/>
  <c r="T210" i="3"/>
  <c r="T209" i="3"/>
  <c r="T208" i="3"/>
  <c r="R210" i="3"/>
  <c r="R209" i="3" s="1"/>
  <c r="R208" i="3" s="1"/>
  <c r="P210" i="3"/>
  <c r="P209" i="3" s="1"/>
  <c r="P208" i="3" s="1"/>
  <c r="BI206" i="3"/>
  <c r="BH206" i="3"/>
  <c r="BG206" i="3"/>
  <c r="BF206" i="3"/>
  <c r="T206" i="3"/>
  <c r="T205" i="3"/>
  <c r="R206" i="3"/>
  <c r="R205" i="3" s="1"/>
  <c r="P206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/>
  <c r="J23" i="3"/>
  <c r="J21" i="3"/>
  <c r="E21" i="3"/>
  <c r="J119" i="3"/>
  <c r="J20" i="3"/>
  <c r="J18" i="3"/>
  <c r="E18" i="3"/>
  <c r="F120" i="3"/>
  <c r="J17" i="3"/>
  <c r="J15" i="3"/>
  <c r="E15" i="3"/>
  <c r="F91" i="3"/>
  <c r="J14" i="3"/>
  <c r="J12" i="3"/>
  <c r="J117" i="3"/>
  <c r="E7" i="3"/>
  <c r="E113" i="3" s="1"/>
  <c r="J37" i="2"/>
  <c r="J36" i="2"/>
  <c r="AY95" i="1"/>
  <c r="J35" i="2"/>
  <c r="AX95" i="1" s="1"/>
  <c r="BI139" i="2"/>
  <c r="BH139" i="2"/>
  <c r="BG139" i="2"/>
  <c r="BF139" i="2"/>
  <c r="T139" i="2"/>
  <c r="T138" i="2"/>
  <c r="R139" i="2"/>
  <c r="R138" i="2" s="1"/>
  <c r="P139" i="2"/>
  <c r="P138" i="2"/>
  <c r="BI136" i="2"/>
  <c r="BH136" i="2"/>
  <c r="BG136" i="2"/>
  <c r="BF136" i="2"/>
  <c r="T136" i="2"/>
  <c r="T135" i="2" s="1"/>
  <c r="R136" i="2"/>
  <c r="R135" i="2"/>
  <c r="P136" i="2"/>
  <c r="P135" i="2" s="1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7" i="2" s="1"/>
  <c r="J17" i="2"/>
  <c r="J15" i="2"/>
  <c r="E15" i="2"/>
  <c r="F91" i="2" s="1"/>
  <c r="J14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J210" i="3"/>
  <c r="J194" i="3"/>
  <c r="J135" i="3"/>
  <c r="BK132" i="3"/>
  <c r="J129" i="3"/>
  <c r="J126" i="3"/>
  <c r="J133" i="2"/>
  <c r="J123" i="2"/>
  <c r="AS94" i="1"/>
  <c r="J176" i="3"/>
  <c r="J173" i="3"/>
  <c r="J164" i="3"/>
  <c r="BK161" i="3"/>
  <c r="BK137" i="3"/>
  <c r="BK129" i="3"/>
  <c r="BK126" i="3"/>
  <c r="BK206" i="3"/>
  <c r="J206" i="3"/>
  <c r="J202" i="3"/>
  <c r="BK159" i="3"/>
  <c r="BK156" i="3"/>
  <c r="J154" i="3"/>
  <c r="BK147" i="3"/>
  <c r="J139" i="2"/>
  <c r="BK129" i="2"/>
  <c r="BK123" i="2"/>
  <c r="BK196" i="3"/>
  <c r="J196" i="3"/>
  <c r="BK194" i="3"/>
  <c r="BK190" i="3"/>
  <c r="BK189" i="3"/>
  <c r="BK186" i="3"/>
  <c r="BK182" i="3"/>
  <c r="J182" i="3"/>
  <c r="BK179" i="3"/>
  <c r="J179" i="3"/>
  <c r="BK151" i="3"/>
  <c r="J147" i="3"/>
  <c r="BK145" i="3"/>
  <c r="J145" i="3"/>
  <c r="BK142" i="3"/>
  <c r="J142" i="3"/>
  <c r="BK140" i="3"/>
  <c r="J140" i="3"/>
  <c r="J137" i="3"/>
  <c r="BK135" i="3"/>
  <c r="J132" i="3"/>
  <c r="BK131" i="2"/>
  <c r="BK210" i="3"/>
  <c r="BK202" i="3"/>
  <c r="BK199" i="3"/>
  <c r="J199" i="3"/>
  <c r="J136" i="2"/>
  <c r="J131" i="2"/>
  <c r="J127" i="2"/>
  <c r="BK176" i="3"/>
  <c r="BK173" i="3"/>
  <c r="BK170" i="3"/>
  <c r="J170" i="3"/>
  <c r="BK167" i="3"/>
  <c r="J167" i="3"/>
  <c r="BK164" i="3"/>
  <c r="J161" i="3"/>
  <c r="J159" i="3"/>
  <c r="J156" i="3"/>
  <c r="BK154" i="3"/>
  <c r="J151" i="3"/>
  <c r="BK136" i="2"/>
  <c r="BK133" i="2"/>
  <c r="BK139" i="2"/>
  <c r="J129" i="2"/>
  <c r="BK127" i="2"/>
  <c r="J125" i="2"/>
  <c r="J190" i="3"/>
  <c r="J189" i="3"/>
  <c r="J186" i="3"/>
  <c r="BK125" i="2"/>
  <c r="T125" i="3" l="1"/>
  <c r="R185" i="3"/>
  <c r="BK193" i="3"/>
  <c r="J193" i="3" s="1"/>
  <c r="J100" i="3" s="1"/>
  <c r="T193" i="3"/>
  <c r="BK125" i="3"/>
  <c r="J125" i="3" s="1"/>
  <c r="J98" i="3" s="1"/>
  <c r="P125" i="3"/>
  <c r="BK122" i="2"/>
  <c r="J122" i="2" s="1"/>
  <c r="J98" i="2" s="1"/>
  <c r="P122" i="2"/>
  <c r="P121" i="2"/>
  <c r="P120" i="2" s="1"/>
  <c r="AU95" i="1" s="1"/>
  <c r="R122" i="2"/>
  <c r="R121" i="2"/>
  <c r="R120" i="2" s="1"/>
  <c r="T122" i="2"/>
  <c r="T121" i="2"/>
  <c r="T120" i="2"/>
  <c r="R125" i="3"/>
  <c r="BK185" i="3"/>
  <c r="J185" i="3"/>
  <c r="J99" i="3"/>
  <c r="P185" i="3"/>
  <c r="T185" i="3"/>
  <c r="P193" i="3"/>
  <c r="R193" i="3"/>
  <c r="J89" i="2"/>
  <c r="J116" i="2"/>
  <c r="BE131" i="2"/>
  <c r="BE133" i="2"/>
  <c r="BE182" i="3"/>
  <c r="BE210" i="3"/>
  <c r="BK209" i="3"/>
  <c r="BK208" i="3"/>
  <c r="J208" i="3" s="1"/>
  <c r="J102" i="3" s="1"/>
  <c r="F92" i="3"/>
  <c r="F119" i="3"/>
  <c r="BE132" i="3"/>
  <c r="BE135" i="3"/>
  <c r="J117" i="2"/>
  <c r="BE156" i="3"/>
  <c r="BE159" i="3"/>
  <c r="BE161" i="3"/>
  <c r="BE164" i="3"/>
  <c r="BE167" i="3"/>
  <c r="BE173" i="3"/>
  <c r="BK205" i="3"/>
  <c r="J205" i="3"/>
  <c r="J101" i="3"/>
  <c r="F92" i="2"/>
  <c r="F116" i="2"/>
  <c r="BE123" i="2"/>
  <c r="BE129" i="2"/>
  <c r="BK135" i="2"/>
  <c r="J135" i="2"/>
  <c r="J99" i="2"/>
  <c r="BK138" i="2"/>
  <c r="J138" i="2" s="1"/>
  <c r="J100" i="2" s="1"/>
  <c r="BE199" i="3"/>
  <c r="BE125" i="2"/>
  <c r="BE127" i="2"/>
  <c r="BE136" i="2"/>
  <c r="BE139" i="2"/>
  <c r="J91" i="3"/>
  <c r="BE126" i="3"/>
  <c r="BE129" i="3"/>
  <c r="BE137" i="3"/>
  <c r="BE140" i="3"/>
  <c r="BE142" i="3"/>
  <c r="BE145" i="3"/>
  <c r="BE179" i="3"/>
  <c r="BE186" i="3"/>
  <c r="BE189" i="3"/>
  <c r="BE190" i="3"/>
  <c r="BE194" i="3"/>
  <c r="BE196" i="3"/>
  <c r="E85" i="2"/>
  <c r="BE147" i="3"/>
  <c r="BE151" i="3"/>
  <c r="BE154" i="3"/>
  <c r="BE202" i="3"/>
  <c r="BE206" i="3"/>
  <c r="J89" i="3"/>
  <c r="J92" i="3"/>
  <c r="BE170" i="3"/>
  <c r="BE176" i="3"/>
  <c r="E85" i="3"/>
  <c r="F34" i="2"/>
  <c r="BA95" i="1" s="1"/>
  <c r="F35" i="3"/>
  <c r="BB96" i="1"/>
  <c r="F35" i="2"/>
  <c r="BB95" i="1" s="1"/>
  <c r="F37" i="3"/>
  <c r="BD96" i="1"/>
  <c r="F37" i="2"/>
  <c r="BD95" i="1" s="1"/>
  <c r="J34" i="3"/>
  <c r="AW96" i="1"/>
  <c r="F34" i="3"/>
  <c r="BA96" i="1" s="1"/>
  <c r="F36" i="3"/>
  <c r="BC96" i="1"/>
  <c r="J34" i="2"/>
  <c r="AW95" i="1" s="1"/>
  <c r="F36" i="2"/>
  <c r="BC95" i="1"/>
  <c r="P124" i="3" l="1"/>
  <c r="P123" i="3"/>
  <c r="AU96" i="1"/>
  <c r="AU94" i="1" s="1"/>
  <c r="T124" i="3"/>
  <c r="T123" i="3"/>
  <c r="R124" i="3"/>
  <c r="R123" i="3"/>
  <c r="BK121" i="2"/>
  <c r="J121" i="2"/>
  <c r="J97" i="2"/>
  <c r="J209" i="3"/>
  <c r="J103" i="3" s="1"/>
  <c r="BK124" i="3"/>
  <c r="J124" i="3"/>
  <c r="J97" i="3"/>
  <c r="F33" i="2"/>
  <c r="AZ95" i="1"/>
  <c r="BC94" i="1"/>
  <c r="W32" i="1" s="1"/>
  <c r="F33" i="3"/>
  <c r="AZ96" i="1"/>
  <c r="BA94" i="1"/>
  <c r="W30" i="1" s="1"/>
  <c r="J33" i="2"/>
  <c r="AV95" i="1"/>
  <c r="AT95" i="1"/>
  <c r="BB94" i="1"/>
  <c r="AX94" i="1"/>
  <c r="BD94" i="1"/>
  <c r="W33" i="1"/>
  <c r="J33" i="3"/>
  <c r="AV96" i="1"/>
  <c r="AT96" i="1"/>
  <c r="BK120" i="2" l="1"/>
  <c r="J120" i="2"/>
  <c r="J30" i="2" s="1"/>
  <c r="AG95" i="1" s="1"/>
  <c r="AN95" i="1" s="1"/>
  <c r="BK123" i="3"/>
  <c r="J123" i="3" s="1"/>
  <c r="J96" i="3" s="1"/>
  <c r="AZ94" i="1"/>
  <c r="AV94" i="1"/>
  <c r="AK29" i="1" s="1"/>
  <c r="AW94" i="1"/>
  <c r="AK30" i="1"/>
  <c r="AY94" i="1"/>
  <c r="W31" i="1"/>
  <c r="J96" i="2" l="1"/>
  <c r="J39" i="2"/>
  <c r="W29" i="1"/>
  <c r="J30" i="3"/>
  <c r="AG96" i="1"/>
  <c r="AN96" i="1"/>
  <c r="AT94" i="1"/>
  <c r="J39" i="3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<sst xmlns="http://schemas.openxmlformats.org/spreadsheetml/2006/main" count="1258" uniqueCount="338">
  <si>
    <t>Export Komplet</t>
  </si>
  <si>
    <t/>
  </si>
  <si>
    <t>2.0</t>
  </si>
  <si>
    <t>False</t>
  </si>
  <si>
    <t>{869c5af6-5a8b-4e75-bcbe-ceceafc3a427}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</si>
  <si>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</si>
  <si>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</si>
  <si>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</si>
  <si>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</si>
  <si>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</si>
  <si>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</si>
  <si>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</si>
  <si>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</si>
  <si>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</si>
  <si>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304/15-3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</si>
  <si>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</si>
  <si>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</si>
  <si>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</si>
  <si>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</si>
  <si>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</si>
  <si>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</si>
  <si>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</si>
  <si>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Lavičné</t>
  </si>
  <si>
    <t>Datum:</t>
  </si>
  <si>
    <t>26. 11. 2015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</si>
  <si>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</si>
  <si>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</si>
  <si>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</si>
  <si>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</si>
  <si>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</si>
  <si>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</si>
  <si>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</si>
  <si>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</si>
  <si>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</si>
  <si>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</si>
  <si>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</si>
  <si>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</si>
  <si>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</si>
  <si>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</si>
  <si>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</si>
  <si>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</si>
  <si>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</si>
  <si>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</si>
  <si>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</si>
  <si>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</si>
  <si>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</si>
  <si>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</si>
  <si>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</si>
  <si>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</si>
  <si>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</si>
  <si>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</si>
  <si>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</si>
  <si>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</si>
  <si>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</si>
  <si>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</si>
  <si>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</si>
  <si>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</si>
  <si>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</si>
  <si>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</si>
  <si>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</si>
  <si>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</si>
  <si>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</si>
  <si>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</si>
  <si>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</si>
  <si>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</si>
  <si>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</si>
  <si>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</si>
  <si>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</si>
  <si>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</si>
  <si>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</si>
  <si>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</si>
  <si>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</si>
  <si>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</si>
  <si>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</si>
  <si>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</si>
  <si>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</si>
  <si>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</si>
  <si>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</si>
  <si>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</si>
  <si>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</si>
  <si>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</si>
  <si>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</si>
  <si>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304/15-3-0</t>
  </si>
  <si>
    <t>Vedlejší a ostatní náklady</t>
  </si>
  <si>
    <t>STA</t>
  </si>
  <si>
    <t>{cd80bb01-00e6-4023-bf15-c93eec4e71af}</t>
  </si>
  <si>
    <t>2</t>
  </si>
  <si>
    <t>304/15-3-1</t>
  </si>
  <si>
    <t>SO 03 Průleh PEO 3</t>
  </si>
  <si>
    <t>{1ff8c2f3-84a4-43ba-a57c-0784336bbb9f}</t>
  </si>
  <si>
    <t>KRYCÍ LIST SOUPISU PRACÍ</t>
  </si>
  <si>
    <t>Objekt:</t>
  </si>
  <si>
    <t>304/15-3-0 -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</si>
  <si>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</si>
  <si>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</si>
  <si>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</si>
  <si>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</si>
  <si>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</si>
  <si>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</si>
  <si>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</si>
  <si>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</si>
  <si>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</si>
  <si>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</si>
  <si>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</si>
  <si>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</si>
  <si>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</si>
  <si>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</si>
  <si>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</si>
  <si>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</si>
  <si>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</si>
  <si>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</si>
  <si>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</si>
  <si>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</si>
  <si>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</si>
  <si>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</si>
  <si>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</si>
  <si>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</si>
  <si>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</si>
  <si>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</si>
  <si>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</si>
  <si>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</si>
  <si>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</si>
  <si>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011303000</t>
  </si>
  <si>
    <t>Archeologická činnost bez rozlišení</t>
  </si>
  <si>
    <t>soubor</t>
  </si>
  <si>
    <t>CS ÚRS 2015 02</t>
  </si>
  <si>
    <t>1024</t>
  </si>
  <si>
    <t>78454938</t>
  </si>
  <si>
    <t>PP</t>
  </si>
  <si>
    <t>Průzkumné, geodetické a projektové práce průzkumné práce archeologická činnost bez rozlišení</t>
  </si>
  <si>
    <t>012002000</t>
  </si>
  <si>
    <t>Geodetické práce</t>
  </si>
  <si>
    <t>-693893981</t>
  </si>
  <si>
    <t>Hlavní tituly průvodních činností a nákladů průzkumné, geodetické a projektové práce geodetické práce</t>
  </si>
  <si>
    <t>3</t>
  </si>
  <si>
    <t>013254000</t>
  </si>
  <si>
    <t>Dokumentace skutečného provedení stavby</t>
  </si>
  <si>
    <t>paré</t>
  </si>
  <si>
    <t>1415787104</t>
  </si>
  <si>
    <t>Průzkumné, geodetické a projektové práce projektové práce dokumentace stavby (výkresová a textová) skutečného provedení stavby</t>
  </si>
  <si>
    <t>4</t>
  </si>
  <si>
    <t>R01</t>
  </si>
  <si>
    <t>Zkoušky zatřídění zemin</t>
  </si>
  <si>
    <t>kus</t>
  </si>
  <si>
    <t>13093391</t>
  </si>
  <si>
    <t>R02</t>
  </si>
  <si>
    <t>Zkoušky Proctor Srandard</t>
  </si>
  <si>
    <t>1340425647</t>
  </si>
  <si>
    <t>6</t>
  </si>
  <si>
    <t>R03</t>
  </si>
  <si>
    <t>Účast geologa na stavbě</t>
  </si>
  <si>
    <t>341509434</t>
  </si>
  <si>
    <t>VRN3</t>
  </si>
  <si>
    <t>Zařízení staveniště</t>
  </si>
  <si>
    <t>7</t>
  </si>
  <si>
    <t>030001000</t>
  </si>
  <si>
    <t>-902589107</t>
  </si>
  <si>
    <t>Základní rozdělení průvodních činností a nákladů zařízení staveniště</t>
  </si>
  <si>
    <t>VRN7</t>
  </si>
  <si>
    <t>Provozní vlivy</t>
  </si>
  <si>
    <t>8</t>
  </si>
  <si>
    <t>070001000</t>
  </si>
  <si>
    <t>-1133830623</t>
  </si>
  <si>
    <t>Základní rozdělení průvodních činností a nákladů provozní vlivy</t>
  </si>
  <si>
    <t>304/15-3-1 - SO 03 Průleh PEO 3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</si>
  <si>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</si>
  <si>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</si>
  <si>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</si>
  <si>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</si>
  <si>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</si>
  <si>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</si>
  <si>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</si>
  <si>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</si>
  <si>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</si>
  <si>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</si>
  <si>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111111332</t>
  </si>
  <si>
    <t>Odstranění ruderálního porostu přes 500 m2 naložení a odvoz do 20 km ve svahu do 1:2</t>
  </si>
  <si>
    <t>m2</t>
  </si>
  <si>
    <t>-739646180</t>
  </si>
  <si>
    <t>Odstranění ruderálního porostu z plochy přes 500 m2 na svahu přes 1:5 do 1:2</t>
  </si>
  <si>
    <t>P</t>
  </si>
  <si>
    <t xml:space="preserve">Poznámka k položce:_x000D_
změřeno v digitální verzi projektové dokumentace - funkce měření ploch							_x000D_
</t>
  </si>
  <si>
    <t>121101101</t>
  </si>
  <si>
    <t>Sejmutí ornice s přemístěním na vzdálenost do 50 m</t>
  </si>
  <si>
    <t>m3</t>
  </si>
  <si>
    <t>1739111228</t>
  </si>
  <si>
    <t>Sejmutí ornice nebo lesní půdy s vodorovným přemístěním na hromady v místě upotřebení nebo na dočasné či trvalé skládky se složením, na vzdálenost do 50 m</t>
  </si>
  <si>
    <t xml:space="preserve">Poznámka k položce:_x000D_
změřeno v digitální verzi projektové dokumentace - funkce výpočet bilance objemů zemních prací							_x000D_
</t>
  </si>
  <si>
    <t>122201103</t>
  </si>
  <si>
    <t>Odkopávky a prokopávky nezapažené v hornině tř. 3 objem do 5000 m3</t>
  </si>
  <si>
    <t>1162079757</t>
  </si>
  <si>
    <t>Odkopávky a prokopávky nezapažené s přehozením výkopku na vzdálenost do 3 m nebo s naložením na dopravní prostředek v hornině tř. 3 přes 1 000 do 5 000 m3</t>
  </si>
  <si>
    <t>122201109</t>
  </si>
  <si>
    <t>Příplatek za lepivost u odkopávek v hornině tř. 1 až 3</t>
  </si>
  <si>
    <t>-1491227046</t>
  </si>
  <si>
    <t>Odkopávky a prokopávky nezapažené s přehozením výkopku na vzdálenost do 3 m nebo s naložením na dopravní prostředek v hornině tř. 3 Příplatek k cenám za lepivost horniny tř. 3</t>
  </si>
  <si>
    <t>124203101</t>
  </si>
  <si>
    <t>Vykopávky do 1000 m3 pro koryta vodotečí v hornině tř. 3</t>
  </si>
  <si>
    <t>755459597</t>
  </si>
  <si>
    <t>Vykopávky pro koryta vodotečí s přehozením výkopku na vzdálenost do 3 m nebo s naložením na dopravní prostředek v hornině tř. 3 do 1 000 m3</t>
  </si>
  <si>
    <t>124203109</t>
  </si>
  <si>
    <t>Příplatek k vykopávkám pro koryta vodotečí v hornině tř. 3 za lepivost</t>
  </si>
  <si>
    <t>1544089436</t>
  </si>
  <si>
    <t>Vykopávky pro koryta vodotečí s přehozením výkopku na vzdálenost do 3 m nebo s naložením na dopravní prostředek v hornině tř. 3 Příplatek k cenám za lepivost horniny tř. 3</t>
  </si>
  <si>
    <t>132301201</t>
  </si>
  <si>
    <t>Hloubení rýh š do 2000 mm v hornině tř. 4 objemu do 100 m3</t>
  </si>
  <si>
    <t>-753852825</t>
  </si>
  <si>
    <t>Hloubení zapažených i nezapažených rýh šířky přes 600 do 2 000 mm s urovnáním dna do předepsaného profilu a spádu v hornině tř. 4 do 100 m3</t>
  </si>
  <si>
    <t>132301209</t>
  </si>
  <si>
    <t>Příplatek za lepivost k hloubení rýh š do 2000 mm v hornině tř. 4</t>
  </si>
  <si>
    <t>1711949429</t>
  </si>
  <si>
    <t>Hloubení zapažených i nezapažených rýh šířky přes 600 do 2 000 mm s urovnáním dna do předepsaného profilu a spádu v hornině tř. 4 Příplatek k cenám za lepivost horniny tř. 4</t>
  </si>
  <si>
    <t>161101101</t>
  </si>
  <si>
    <t>Svislé přemístění výkopku z horniny tř. 1 až 4 hl výkopu do 2,5 m</t>
  </si>
  <si>
    <t>945775569</t>
  </si>
  <si>
    <t>Svislé přemístění výkopku bez naložení do dopravní nádoby avšak s vyprázdněním dopravní nádoby na hromadu nebo do dopravního prostředku z horniny tř. 1 až 4, při hloubce výkopu přes 1 do 2,5 m</t>
  </si>
  <si>
    <t>Poznámka k položce:_x000D_
1169,07+49,37+23,81</t>
  </si>
  <si>
    <t>VV</t>
  </si>
  <si>
    <t>1169,07+49,37+23,81</t>
  </si>
  <si>
    <t>17</t>
  </si>
  <si>
    <t>162701105</t>
  </si>
  <si>
    <t>Vodorovné přemístění do 10000 m výkopku/sypaniny z horniny tř. 1 až 4</t>
  </si>
  <si>
    <t>875216047</t>
  </si>
  <si>
    <t>Vodorovné přemístění výkopku nebo sypaniny po suchu na obvyklém dopravním prostředku, bez naložení výkopku, avšak se složením bez rozhrnutí z horniny tř. 1 až 4 na vzdálenost přes 9 000 do 10 000 m</t>
  </si>
  <si>
    <t>1242,25-796,59</t>
  </si>
  <si>
    <t>16</t>
  </si>
  <si>
    <t>167101102</t>
  </si>
  <si>
    <t>Nakládání výkopku z hornin tř. 1 až 4 přes 100 m3</t>
  </si>
  <si>
    <t>303097187</t>
  </si>
  <si>
    <t>Nakládání, skládání a překládání neulehlého výkopku nebo sypaniny nakládání, množství přes 100 m3, z hornin tř. 1 až 4</t>
  </si>
  <si>
    <t>9</t>
  </si>
  <si>
    <t>171103201</t>
  </si>
  <si>
    <t>Uložení sypanin z horniny tř. 1 až 4 do hrází nádrží se zhutněním 100 % PS C s příměsí jílu do 20 %</t>
  </si>
  <si>
    <t>-1673967484</t>
  </si>
  <si>
    <t>Uložení netříděných sypanin z hornin tř. 1 až 4 do zemních hrází pro jakoukoliv šířku koruny přehradních a jiných vodních nádrží se zhutněním do 100 % PS - koef. C s příměsí jílové hlíny do 20 % objemu</t>
  </si>
  <si>
    <t>18</t>
  </si>
  <si>
    <t>171201201</t>
  </si>
  <si>
    <t>Uložení sypaniny na skládky</t>
  </si>
  <si>
    <t>1790131613</t>
  </si>
  <si>
    <t>19</t>
  </si>
  <si>
    <t>181301112</t>
  </si>
  <si>
    <t>Rozprostření ornice tl vrstvy do 150 mm pl přes 500 m2 v rovině nebo ve svahu do 1:5</t>
  </si>
  <si>
    <t>373202465</t>
  </si>
  <si>
    <t>Rozprostření a urovnání ornice v rovině nebo ve svahu sklonu do 1:5 při souvislé ploše přes 500 m2, tl. vrstvy přes 100 do 150 mm</t>
  </si>
  <si>
    <t>20</t>
  </si>
  <si>
    <t>162301102</t>
  </si>
  <si>
    <t>Vodorovné přemístění do 1000 m výkopku/sypaniny z horniny tř. 1 až 4</t>
  </si>
  <si>
    <t>1375860754</t>
  </si>
  <si>
    <t>Vodorovné přemístění výkopku nebo sypaniny po suchu na obvyklém dopravním prostředku, bez naložení výkopku, avšak se složením bez rozhrnutí z horniny tř. 1 až 4 na vzdálenost přes 500 do 1 000 m</t>
  </si>
  <si>
    <t xml:space="preserve">Poznámka k položce:_x000D_
dovoz ornice_x000D_
změřeno v digitální verzi projektové dokumentace - funkce výpočet bilance objemů zemních prací							_x000D_
</t>
  </si>
  <si>
    <t>181451122</t>
  </si>
  <si>
    <t>Založení lučního trávníku výsevem plochy přes 1000 m2 ve svahu do 1:2</t>
  </si>
  <si>
    <t>1981807153</t>
  </si>
  <si>
    <t>Založení trávníku na půdě předem připravené plochy přes 1000 m2 výsevem včetně utažení lučního na svahu přes 1:5 do 1:2</t>
  </si>
  <si>
    <t>22</t>
  </si>
  <si>
    <t>M</t>
  </si>
  <si>
    <t>005724720</t>
  </si>
  <si>
    <t>osivo směs travní krajinná - rovinná</t>
  </si>
  <si>
    <t>kg</t>
  </si>
  <si>
    <t>-952650891</t>
  </si>
  <si>
    <t>Osiva pícnin směsi travní balení obvykle 25 kg technická - rovinná (10 kg)</t>
  </si>
  <si>
    <t>8504,1*0,015 'Přepočtené koeficientem množství</t>
  </si>
  <si>
    <t>181951101</t>
  </si>
  <si>
    <t>Úprava pláně v hornině tř. 1 až 4 bez zhutnění</t>
  </si>
  <si>
    <t>1799408740</t>
  </si>
  <si>
    <t>Úprava pláně vyrovnáním výškových rozdílů v hornině tř. 1 až 4 bez zhutnění</t>
  </si>
  <si>
    <t>11</t>
  </si>
  <si>
    <t>181951102</t>
  </si>
  <si>
    <t>Úprava pláně v hornině tř. 1 až 4 se zhutněním</t>
  </si>
  <si>
    <t>-1867507412</t>
  </si>
  <si>
    <t>Úprava pláně vyrovnáním výškových rozdílů v hornině tř. 1 až 4 se zhutněním</t>
  </si>
  <si>
    <t>13</t>
  </si>
  <si>
    <t>182101101</t>
  </si>
  <si>
    <t>Svahování v zářezech v hornině tř. 1 až 4</t>
  </si>
  <si>
    <t>1550944296</t>
  </si>
  <si>
    <t>Svahování trvalých svahů do projektovaných profilů s potřebným přemístěním výkopku při svahování v zářezech v hornině tř. 1 až 4</t>
  </si>
  <si>
    <t>14</t>
  </si>
  <si>
    <t>182201101</t>
  </si>
  <si>
    <t>Svahování násypů</t>
  </si>
  <si>
    <t>-1844694758</t>
  </si>
  <si>
    <t>Svahování trvalých svahů do projektovaných profilů s potřebným přemístěním výkopku při svahování násypů v jakékoliv hornině</t>
  </si>
  <si>
    <t>Vodorovné konstrukce</t>
  </si>
  <si>
    <t>25</t>
  </si>
  <si>
    <t>451971111</t>
  </si>
  <si>
    <t>Položení podkladní vrstvy z geotextilie s uchycením v terénu sponami a za plůtky hřeby</t>
  </si>
  <si>
    <t>64</t>
  </si>
  <si>
    <t>767858214</t>
  </si>
  <si>
    <t>Položení podkladní vrstvy z geotextilie v rovině nebo ve svahu, s přesahem jednotlivých pásů 150 mm, s uchycením v terénu sponami z bet. oceli a za plůtky hřeby</t>
  </si>
  <si>
    <t>26</t>
  </si>
  <si>
    <t>Geotextilie kokosová K400, š. 400 cm</t>
  </si>
  <si>
    <t>256</t>
  </si>
  <si>
    <t>684963128</t>
  </si>
  <si>
    <t>24</t>
  </si>
  <si>
    <t>462511270</t>
  </si>
  <si>
    <t>Zához z lomového kamene bez proštěrkování z terénu hmotnost do 200 kg</t>
  </si>
  <si>
    <t>-201990341</t>
  </si>
  <si>
    <t>Zához z lomového kamene neupraveného záhozového bez proštěrkování z terénu, hmotnosti jednotlivých kamenů do 200 kg</t>
  </si>
  <si>
    <t>Ostatní konstrukce a práce, bourání</t>
  </si>
  <si>
    <t>27</t>
  </si>
  <si>
    <t>913121111</t>
  </si>
  <si>
    <t>Montáž a demontáž dočasné dopravní značky kompletní základní</t>
  </si>
  <si>
    <t>-1832550589</t>
  </si>
  <si>
    <t>Montáž a demontáž dočasných dopravních značek kompletních značek vč. podstavce a sloupku základních</t>
  </si>
  <si>
    <t>28</t>
  </si>
  <si>
    <t>913121211</t>
  </si>
  <si>
    <t>Příplatek k dočasné dopravní značce kompletní základní za první a ZKD den použití</t>
  </si>
  <si>
    <t>883180161</t>
  </si>
  <si>
    <t>Montáž a demontáž dočasných dopravních značek Příplatek za první a každý další den použití dočasných dopravních značek k ceně 12-1111</t>
  </si>
  <si>
    <t>Poznámka k položce:_x000D_
počet dopravních zanček*počet dní</t>
  </si>
  <si>
    <t>29</t>
  </si>
  <si>
    <t>938909311</t>
  </si>
  <si>
    <t>Čištění vozovek metením strojně podkladu nebo krytu betonového nebo živičného</t>
  </si>
  <si>
    <t>1854399293</t>
  </si>
  <si>
    <t>Čištění vozovek metením bláta, prachu nebo hlinitého nánosu s odklizením na hromady na vzdálenost do 20 m nebo naložením na dopravní prostředek strojně povrchu podkladu nebo krytu betonového nebo živičného</t>
  </si>
  <si>
    <t xml:space="preserve">Poznámka k položce:_x000D_
šířka komunikace*délka úseku*počet odstranění		_x000D_
8*100*30							_x000D_
					_x000D_
</t>
  </si>
  <si>
    <t>30</t>
  </si>
  <si>
    <t>Reflex páska š. 48 mm x 50 m</t>
  </si>
  <si>
    <t>m</t>
  </si>
  <si>
    <t>-113786431</t>
  </si>
  <si>
    <t>reflexní výstražná páska</t>
  </si>
  <si>
    <t>Poznámka k položce:_x000D_
změřeno v digitální verzi projektové dokumentace - funkce měření délek</t>
  </si>
  <si>
    <t>998</t>
  </si>
  <si>
    <t>Přesun hmot</t>
  </si>
  <si>
    <t>31</t>
  </si>
  <si>
    <t>998331011</t>
  </si>
  <si>
    <t>Přesun hmot pro nádrže</t>
  </si>
  <si>
    <t>t</t>
  </si>
  <si>
    <t>533350557</t>
  </si>
  <si>
    <t>Přesun hmot pro nádrže dopravní vzdálenost do 500 m</t>
  </si>
  <si>
    <t>Práce a dodávky M</t>
  </si>
  <si>
    <t>46-M</t>
  </si>
  <si>
    <t>Zemní práce při extr.mont.pracích</t>
  </si>
  <si>
    <t>12</t>
  </si>
  <si>
    <t>460030015</t>
  </si>
  <si>
    <t>Odstranění travnatého porostu, kosení a shrabávání trávy</t>
  </si>
  <si>
    <t>1238676463</t>
  </si>
  <si>
    <t>Přípravné terénní práce odstranění travnatého porostu kosení a shrabávání trávy</t>
  </si>
  <si>
    <t>Výstavba protierozních opatření PEO 1, PEO 2, PEO 3, PEO 6 v k.ú. Lavičné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</si>
</sst>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58" workbookViewId="0">
      <selection activeCell="AH9" sqref="AH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1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8"/>
      <c r="BE5" s="183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88" t="s">
        <v>337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8"/>
      <c r="BE6" s="184"/>
      <c r="BS6" s="15" t="s">
        <v>17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4"/>
      <c r="BS7" s="15" t="s">
        <v>20</v>
      </c>
    </row>
    <row r="8" spans="1:74" s="1" customFormat="1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184"/>
      <c r="BS8" s="15" t="s">
        <v>25</v>
      </c>
    </row>
    <row r="9" spans="1:74" s="1" customFormat="1" ht="14.45" customHeight="1">
      <c r="B9" s="18"/>
      <c r="AR9" s="18"/>
      <c r="BE9" s="184"/>
      <c r="BS9" s="15" t="s">
        <v>26</v>
      </c>
    </row>
    <row r="10" spans="1:74" s="1" customFormat="1" ht="12" customHeight="1">
      <c r="B10" s="18"/>
      <c r="D10" s="25" t="s">
        <v>27</v>
      </c>
      <c r="AK10" s="25" t="s">
        <v>28</v>
      </c>
      <c r="AN10" s="23" t="s">
        <v>1</v>
      </c>
      <c r="AR10" s="18"/>
      <c r="BE10" s="184"/>
      <c r="BS10" s="15" t="s">
        <v>17</v>
      </c>
    </row>
    <row r="11" spans="1:74" s="1" customFormat="1" ht="18.399999999999999" customHeight="1">
      <c r="B11" s="18"/>
      <c r="E11" s="23" t="s">
        <v>29</v>
      </c>
      <c r="AK11" s="25" t="s">
        <v>30</v>
      </c>
      <c r="AN11" s="23" t="s">
        <v>1</v>
      </c>
      <c r="AR11" s="18"/>
      <c r="BE11" s="184"/>
      <c r="BS11" s="15" t="s">
        <v>17</v>
      </c>
    </row>
    <row r="12" spans="1:74" s="1" customFormat="1" ht="6.95" customHeight="1">
      <c r="B12" s="18"/>
      <c r="AR12" s="18"/>
      <c r="BE12" s="184"/>
      <c r="BS12" s="15" t="s">
        <v>17</v>
      </c>
    </row>
    <row r="13" spans="1:74" s="1" customFormat="1" ht="12" customHeight="1">
      <c r="B13" s="18"/>
      <c r="D13" s="25" t="s">
        <v>31</v>
      </c>
      <c r="AK13" s="25" t="s">
        <v>28</v>
      </c>
      <c r="AN13" s="27" t="s">
        <v>32</v>
      </c>
      <c r="AR13" s="18"/>
      <c r="BE13" s="184"/>
      <c r="BS13" s="15" t="s">
        <v>17</v>
      </c>
    </row>
    <row r="14" spans="1:74" ht="12.75">
      <c r="B14" s="18"/>
      <c r="E14" s="189" t="s">
        <v>32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5" t="s">
        <v>30</v>
      </c>
      <c r="AN14" s="27" t="s">
        <v>32</v>
      </c>
      <c r="AR14" s="18"/>
      <c r="BE14" s="184"/>
      <c r="BS14" s="15" t="s">
        <v>17</v>
      </c>
    </row>
    <row r="15" spans="1:74" s="1" customFormat="1" ht="6.95" customHeight="1">
      <c r="B15" s="18"/>
      <c r="AR15" s="18"/>
      <c r="BE15" s="184"/>
      <c r="BS15" s="15" t="s">
        <v>3</v>
      </c>
    </row>
    <row r="16" spans="1:74" s="1" customFormat="1" ht="12" customHeight="1">
      <c r="B16" s="18"/>
      <c r="D16" s="25" t="s">
        <v>33</v>
      </c>
      <c r="AK16" s="25" t="s">
        <v>28</v>
      </c>
      <c r="AN16" s="23" t="s">
        <v>1</v>
      </c>
      <c r="AR16" s="18"/>
      <c r="BE16" s="184"/>
      <c r="BS16" s="15" t="s">
        <v>3</v>
      </c>
    </row>
    <row r="17" spans="1:71" s="1" customFormat="1" ht="18.399999999999999" customHeight="1">
      <c r="B17" s="18"/>
      <c r="E17" s="23" t="s">
        <v>29</v>
      </c>
      <c r="AK17" s="25" t="s">
        <v>30</v>
      </c>
      <c r="AN17" s="23" t="s">
        <v>1</v>
      </c>
      <c r="AR17" s="18"/>
      <c r="BE17" s="184"/>
      <c r="BS17" s="15" t="s">
        <v>34</v>
      </c>
    </row>
    <row r="18" spans="1:71" s="1" customFormat="1" ht="6.95" customHeight="1">
      <c r="B18" s="18"/>
      <c r="AR18" s="18"/>
      <c r="BE18" s="184"/>
      <c r="BS18" s="15" t="s">
        <v>6</v>
      </c>
    </row>
    <row r="19" spans="1:71" s="1" customFormat="1" ht="12" customHeight="1">
      <c r="B19" s="18"/>
      <c r="D19" s="25" t="s">
        <v>35</v>
      </c>
      <c r="AK19" s="25" t="s">
        <v>28</v>
      </c>
      <c r="AN19" s="23" t="s">
        <v>1</v>
      </c>
      <c r="AR19" s="18"/>
      <c r="BE19" s="184"/>
      <c r="BS19" s="15" t="s">
        <v>6</v>
      </c>
    </row>
    <row r="20" spans="1:71" s="1" customFormat="1" ht="18.399999999999999" customHeight="1">
      <c r="B20" s="18"/>
      <c r="E20" s="23" t="s">
        <v>29</v>
      </c>
      <c r="AK20" s="25" t="s">
        <v>30</v>
      </c>
      <c r="AN20" s="23" t="s">
        <v>1</v>
      </c>
      <c r="AR20" s="18"/>
      <c r="BE20" s="184"/>
      <c r="BS20" s="15" t="s">
        <v>34</v>
      </c>
    </row>
    <row r="21" spans="1:71" s="1" customFormat="1" ht="6.95" customHeight="1">
      <c r="B21" s="18"/>
      <c r="AR21" s="18"/>
      <c r="BE21" s="184"/>
    </row>
    <row r="22" spans="1:71" s="1" customFormat="1" ht="12" customHeight="1">
      <c r="B22" s="18"/>
      <c r="D22" s="25" t="s">
        <v>36</v>
      </c>
      <c r="AR22" s="18"/>
      <c r="BE22" s="184"/>
    </row>
    <row r="23" spans="1:71" s="1" customFormat="1" ht="16.5" customHeight="1">
      <c r="B23" s="18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8"/>
      <c r="BE23" s="184"/>
    </row>
    <row r="24" spans="1:71" s="1" customFormat="1" ht="6.95" customHeight="1">
      <c r="B24" s="18"/>
      <c r="AR24" s="18"/>
      <c r="BE24" s="184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4"/>
    </row>
    <row r="26" spans="1:71" s="2" customFormat="1" ht="25.9" customHeight="1">
      <c r="A26" s="30"/>
      <c r="B26" s="31"/>
      <c r="C26" s="30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ROUND(AG94,2)</f>
        <v>0</v>
      </c>
      <c r="AL26" s="193"/>
      <c r="AM26" s="193"/>
      <c r="AN26" s="193"/>
      <c r="AO26" s="193"/>
      <c r="AP26" s="30"/>
      <c r="AQ26" s="30"/>
      <c r="AR26" s="31"/>
      <c r="BE26" s="184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84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4" t="s">
        <v>38</v>
      </c>
      <c r="M28" s="194"/>
      <c r="N28" s="194"/>
      <c r="O28" s="194"/>
      <c r="P28" s="194"/>
      <c r="Q28" s="30"/>
      <c r="R28" s="30"/>
      <c r="S28" s="30"/>
      <c r="T28" s="30"/>
      <c r="U28" s="30"/>
      <c r="V28" s="30"/>
      <c r="W28" s="194" t="s">
        <v>39</v>
      </c>
      <c r="X28" s="194"/>
      <c r="Y28" s="194"/>
      <c r="Z28" s="194"/>
      <c r="AA28" s="194"/>
      <c r="AB28" s="194"/>
      <c r="AC28" s="194"/>
      <c r="AD28" s="194"/>
      <c r="AE28" s="194"/>
      <c r="AF28" s="30"/>
      <c r="AG28" s="30"/>
      <c r="AH28" s="30"/>
      <c r="AI28" s="30"/>
      <c r="AJ28" s="30"/>
      <c r="AK28" s="194" t="s">
        <v>40</v>
      </c>
      <c r="AL28" s="194"/>
      <c r="AM28" s="194"/>
      <c r="AN28" s="194"/>
      <c r="AO28" s="194"/>
      <c r="AP28" s="30"/>
      <c r="AQ28" s="30"/>
      <c r="AR28" s="31"/>
      <c r="BE28" s="184"/>
    </row>
    <row r="29" spans="1:71" s="3" customFormat="1" ht="14.45" customHeight="1">
      <c r="B29" s="35"/>
      <c r="D29" s="25" t="s">
        <v>41</v>
      </c>
      <c r="F29" s="25" t="s">
        <v>42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5"/>
      <c r="BE29" s="185"/>
    </row>
    <row r="30" spans="1:71" s="3" customFormat="1" ht="14.45" customHeight="1">
      <c r="B30" s="35"/>
      <c r="F30" s="25" t="s">
        <v>43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5"/>
      <c r="BE30" s="185"/>
    </row>
    <row r="31" spans="1:71" s="3" customFormat="1" ht="14.45" hidden="1" customHeight="1">
      <c r="B31" s="35"/>
      <c r="F31" s="25" t="s">
        <v>44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1:71" s="3" customFormat="1" ht="14.45" hidden="1" customHeight="1">
      <c r="B32" s="35"/>
      <c r="F32" s="25" t="s">
        <v>45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1:57" s="3" customFormat="1" ht="14.45" hidden="1" customHeight="1">
      <c r="B33" s="35"/>
      <c r="F33" s="25" t="s">
        <v>46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  <c r="BE33" s="18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84"/>
    </row>
    <row r="35" spans="1:57" s="2" customFormat="1" ht="25.9" customHeight="1">
      <c r="A35" s="30"/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198" t="s">
        <v>49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52</v>
      </c>
      <c r="AI60" s="33"/>
      <c r="AJ60" s="33"/>
      <c r="AK60" s="33"/>
      <c r="AL60" s="33"/>
      <c r="AM60" s="43" t="s">
        <v>53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54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55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52</v>
      </c>
      <c r="AI75" s="33"/>
      <c r="AJ75" s="33"/>
      <c r="AK75" s="33"/>
      <c r="AL75" s="33"/>
      <c r="AM75" s="43" t="s">
        <v>53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56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304/15-3</v>
      </c>
      <c r="AR84" s="49"/>
    </row>
    <row r="85" spans="1:91" s="5" customFormat="1" ht="36.950000000000003" customHeight="1">
      <c r="B85" s="50"/>
      <c r="C85" s="51" t="s">
        <v>16</v>
      </c>
      <c r="L85" s="202" t="str">
        <f>K6</f>
        <v>Výstavba protierozních opatření PEO 1, PEO 2, PEO 3, PEO 6 v k.ú. Lavičné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21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Lavičné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23</v>
      </c>
      <c r="AJ87" s="30"/>
      <c r="AK87" s="30"/>
      <c r="AL87" s="30"/>
      <c r="AM87" s="204" t="str">
        <f>IF(AN8= "","",AN8)</f>
        <v>26. 11. 2015</v>
      </c>
      <c r="AN87" s="204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27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33</v>
      </c>
      <c r="AJ89" s="30"/>
      <c r="AK89" s="30"/>
      <c r="AL89" s="30"/>
      <c r="AM89" s="205" t="str">
        <f>IF(E17="","",E17)</f>
        <v xml:space="preserve"> </v>
      </c>
      <c r="AN89" s="206"/>
      <c r="AO89" s="206"/>
      <c r="AP89" s="206"/>
      <c r="AQ89" s="30"/>
      <c r="AR89" s="31"/>
      <c r="AS89" s="207" t="s">
        <v>57</v>
      </c>
      <c r="AT89" s="20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31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35</v>
      </c>
      <c r="AJ90" s="30"/>
      <c r="AK90" s="30"/>
      <c r="AL90" s="30"/>
      <c r="AM90" s="205" t="str">
        <f>IF(E20="","",E20)</f>
        <v xml:space="preserve"> </v>
      </c>
      <c r="AN90" s="206"/>
      <c r="AO90" s="206"/>
      <c r="AP90" s="206"/>
      <c r="AQ90" s="30"/>
      <c r="AR90" s="31"/>
      <c r="AS90" s="209"/>
      <c r="AT90" s="21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9"/>
      <c r="AT91" s="21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1" t="s">
        <v>58</v>
      </c>
      <c r="D92" s="212"/>
      <c r="E92" s="212"/>
      <c r="F92" s="212"/>
      <c r="G92" s="212"/>
      <c r="H92" s="58"/>
      <c r="I92" s="213" t="s">
        <v>59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60</v>
      </c>
      <c r="AH92" s="212"/>
      <c r="AI92" s="212"/>
      <c r="AJ92" s="212"/>
      <c r="AK92" s="212"/>
      <c r="AL92" s="212"/>
      <c r="AM92" s="212"/>
      <c r="AN92" s="213" t="s">
        <v>61</v>
      </c>
      <c r="AO92" s="212"/>
      <c r="AP92" s="215"/>
      <c r="AQ92" s="59" t="s">
        <v>62</v>
      </c>
      <c r="AR92" s="31"/>
      <c r="AS92" s="60" t="s">
        <v>63</v>
      </c>
      <c r="AT92" s="61" t="s">
        <v>64</v>
      </c>
      <c r="AU92" s="61" t="s">
        <v>65</v>
      </c>
      <c r="AV92" s="61" t="s">
        <v>66</v>
      </c>
      <c r="AW92" s="61" t="s">
        <v>67</v>
      </c>
      <c r="AX92" s="61" t="s">
        <v>68</v>
      </c>
      <c r="AY92" s="61" t="s">
        <v>69</v>
      </c>
      <c r="AZ92" s="61" t="s">
        <v>70</v>
      </c>
      <c r="BA92" s="61" t="s">
        <v>71</v>
      </c>
      <c r="BB92" s="61" t="s">
        <v>72</v>
      </c>
      <c r="BC92" s="61" t="s">
        <v>73</v>
      </c>
      <c r="BD92" s="62" t="s">
        <v>74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75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ROUND(SUM(AG95:AG96),2)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70" t="s">
        <v>1</v>
      </c>
      <c r="AR94" s="66"/>
      <c r="AS94" s="71">
        <f>ROUND(SUM(AS95:AS96),2)</f>
        <v>0</v>
      </c>
      <c r="AT94" s="72">
        <f>ROUND(SUM(AV94:AW94),2)</f>
        <v>0</v>
      </c>
      <c r="AU94" s="73">
        <f>ROUND(SUM(AU95:AU96),5)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ROUND(SUM(AZ95:AZ96),2)</f>
        <v>0</v>
      </c>
      <c r="BA94" s="72">
        <f>ROUND(SUM(BA95:BA96),2)</f>
        <v>0</v>
      </c>
      <c r="BB94" s="72">
        <f>ROUND(SUM(BB95:BB96),2)</f>
        <v>0</v>
      </c>
      <c r="BC94" s="72">
        <f>ROUND(SUM(BC95:BC96),2)</f>
        <v>0</v>
      </c>
      <c r="BD94" s="74">
        <f>ROUND(SUM(BD95:BD96),2)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4</v>
      </c>
      <c r="BX94" s="75" t="s">
        <v>80</v>
      </c>
      <c r="CL94" s="75" t="s">
        <v>1</v>
      </c>
    </row>
    <row r="95" spans="1:91" s="7" customFormat="1" ht="24.75" customHeight="1">
      <c r="A95" s="77" t="s">
        <v>81</v>
      </c>
      <c r="B95" s="78"/>
      <c r="C95" s="79"/>
      <c r="D95" s="218" t="s">
        <v>82</v>
      </c>
      <c r="E95" s="218"/>
      <c r="F95" s="218"/>
      <c r="G95" s="218"/>
      <c r="H95" s="218"/>
      <c r="I95" s="80"/>
      <c r="J95" s="218" t="s">
        <v>83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'304-15-3-0 - Vedlejší a o...'!J30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81" t="s">
        <v>84</v>
      </c>
      <c r="AR95" s="78"/>
      <c r="AS95" s="82">
        <v>0</v>
      </c>
      <c r="AT95" s="83">
        <f>ROUND(SUM(AV95:AW95),2)</f>
        <v>0</v>
      </c>
      <c r="AU95" s="84">
        <f>'304-15-3-0 - Vedlejší a o...'!P120</f>
        <v>0</v>
      </c>
      <c r="AV95" s="83">
        <f>'304-15-3-0 - Vedlejší a o...'!J33</f>
        <v>0</v>
      </c>
      <c r="AW95" s="83">
        <f>'304-15-3-0 - Vedlejší a o...'!J34</f>
        <v>0</v>
      </c>
      <c r="AX95" s="83">
        <f>'304-15-3-0 - Vedlejší a o...'!J35</f>
        <v>0</v>
      </c>
      <c r="AY95" s="83">
        <f>'304-15-3-0 - Vedlejší a o...'!J36</f>
        <v>0</v>
      </c>
      <c r="AZ95" s="83">
        <f>'304-15-3-0 - Vedlejší a o...'!F33</f>
        <v>0</v>
      </c>
      <c r="BA95" s="83">
        <f>'304-15-3-0 - Vedlejší a o...'!F34</f>
        <v>0</v>
      </c>
      <c r="BB95" s="83">
        <f>'304-15-3-0 - Vedlejší a o...'!F35</f>
        <v>0</v>
      </c>
      <c r="BC95" s="83">
        <f>'304-15-3-0 - Vedlejší a o...'!F36</f>
        <v>0</v>
      </c>
      <c r="BD95" s="85">
        <f>'304-15-3-0 - Vedlejší a o...'!F37</f>
        <v>0</v>
      </c>
      <c r="BT95" s="86" t="s">
        <v>20</v>
      </c>
      <c r="BV95" s="86" t="s">
        <v>79</v>
      </c>
      <c r="BW95" s="86" t="s">
        <v>85</v>
      </c>
      <c r="BX95" s="86" t="s">
        <v>4</v>
      </c>
      <c r="CL95" s="86" t="s">
        <v>1</v>
      </c>
      <c r="CM95" s="86" t="s">
        <v>86</v>
      </c>
    </row>
    <row r="96" spans="1:91" s="7" customFormat="1" ht="24.75" customHeight="1">
      <c r="A96" s="77" t="s">
        <v>81</v>
      </c>
      <c r="B96" s="78"/>
      <c r="C96" s="79"/>
      <c r="D96" s="218" t="s">
        <v>87</v>
      </c>
      <c r="E96" s="218"/>
      <c r="F96" s="218"/>
      <c r="G96" s="218"/>
      <c r="H96" s="218"/>
      <c r="I96" s="80"/>
      <c r="J96" s="218" t="s">
        <v>88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6">
        <f>'304-15-3-1 - SO 03 Průleh...'!J30</f>
        <v>0</v>
      </c>
      <c r="AH96" s="217"/>
      <c r="AI96" s="217"/>
      <c r="AJ96" s="217"/>
      <c r="AK96" s="217"/>
      <c r="AL96" s="217"/>
      <c r="AM96" s="217"/>
      <c r="AN96" s="216">
        <f>SUM(AG96,AT96)</f>
        <v>0</v>
      </c>
      <c r="AO96" s="217"/>
      <c r="AP96" s="217"/>
      <c r="AQ96" s="81" t="s">
        <v>84</v>
      </c>
      <c r="AR96" s="78"/>
      <c r="AS96" s="87">
        <v>0</v>
      </c>
      <c r="AT96" s="88">
        <f>ROUND(SUM(AV96:AW96),2)</f>
        <v>0</v>
      </c>
      <c r="AU96" s="89">
        <f>'304-15-3-1 - SO 03 Průleh...'!P123</f>
        <v>0</v>
      </c>
      <c r="AV96" s="88">
        <f>'304-15-3-1 - SO 03 Průleh...'!J33</f>
        <v>0</v>
      </c>
      <c r="AW96" s="88">
        <f>'304-15-3-1 - SO 03 Průleh...'!J34</f>
        <v>0</v>
      </c>
      <c r="AX96" s="88">
        <f>'304-15-3-1 - SO 03 Průleh...'!J35</f>
        <v>0</v>
      </c>
      <c r="AY96" s="88">
        <f>'304-15-3-1 - SO 03 Průleh...'!J36</f>
        <v>0</v>
      </c>
      <c r="AZ96" s="88">
        <f>'304-15-3-1 - SO 03 Průleh...'!F33</f>
        <v>0</v>
      </c>
      <c r="BA96" s="88">
        <f>'304-15-3-1 - SO 03 Průleh...'!F34</f>
        <v>0</v>
      </c>
      <c r="BB96" s="88">
        <f>'304-15-3-1 - SO 03 Průleh...'!F35</f>
        <v>0</v>
      </c>
      <c r="BC96" s="88">
        <f>'304-15-3-1 - SO 03 Průleh...'!F36</f>
        <v>0</v>
      </c>
      <c r="BD96" s="90">
        <f>'304-15-3-1 - SO 03 Průleh...'!F37</f>
        <v>0</v>
      </c>
      <c r="BT96" s="86" t="s">
        <v>20</v>
      </c>
      <c r="BV96" s="86" t="s">
        <v>79</v>
      </c>
      <c r="BW96" s="86" t="s">
        <v>89</v>
      </c>
      <c r="BX96" s="86" t="s">
        <v>4</v>
      </c>
      <c r="CL96" s="86" t="s">
        <v>1</v>
      </c>
      <c r="CM96" s="86" t="s">
        <v>86</v>
      </c>
    </row>
    <row r="97" spans="1:57" s="2" customFormat="1" ht="30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04-15-3-0 - Vedlejší a o...'!C2" display="/" xr:uid="{00000000-0004-0000-0000-000000000000}"/>
    <hyperlink ref="A96" location="'304-15-3-1 - SO 03 Průleh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1"/>
  <sheetViews>
    <sheetView showGridLines="0" tabSelected="1" topLeftCell="A10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90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2" t="str">
        <f>'Rekapitulace stavby'!K6</f>
        <v>Výstavba protierozních opatření PEO 1, PEO 2, PEO 3, PEO 6 v k.ú. Lavičné</v>
      </c>
      <c r="F7" s="223"/>
      <c r="G7" s="223"/>
      <c r="H7" s="223"/>
      <c r="L7" s="18"/>
    </row>
    <row r="8" spans="1:46" s="2" customFormat="1" ht="12" customHeight="1">
      <c r="A8" s="30"/>
      <c r="B8" s="31"/>
      <c r="C8" s="30"/>
      <c r="D8" s="25" t="s">
        <v>91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2" t="s">
        <v>92</v>
      </c>
      <c r="F9" s="224"/>
      <c r="G9" s="224"/>
      <c r="H9" s="224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21</v>
      </c>
      <c r="E12" s="30"/>
      <c r="F12" s="23" t="s">
        <v>22</v>
      </c>
      <c r="G12" s="30"/>
      <c r="H12" s="30"/>
      <c r="I12" s="25" t="s">
        <v>23</v>
      </c>
      <c r="J12" s="53" t="str">
        <f>'Rekapitulace stavby'!AN8</f>
        <v>26. 11. 2015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27</v>
      </c>
      <c r="E14" s="30"/>
      <c r="F14" s="30"/>
      <c r="G14" s="30"/>
      <c r="H14" s="30"/>
      <c r="I14" s="25" t="s">
        <v>28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30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28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5" t="str">
        <f>'Rekapitulace stavby'!E14</f>
        <v>Vyplň údaj</v>
      </c>
      <c r="F18" s="186"/>
      <c r="G18" s="186"/>
      <c r="H18" s="186"/>
      <c r="I18" s="25" t="s">
        <v>30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33</v>
      </c>
      <c r="E20" s="30"/>
      <c r="F20" s="30"/>
      <c r="G20" s="30"/>
      <c r="H20" s="30"/>
      <c r="I20" s="25" t="s">
        <v>28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30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35</v>
      </c>
      <c r="E23" s="30"/>
      <c r="F23" s="30"/>
      <c r="G23" s="30"/>
      <c r="H23" s="30"/>
      <c r="I23" s="25" t="s">
        <v>28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30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36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37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39</v>
      </c>
      <c r="G32" s="30"/>
      <c r="H32" s="30"/>
      <c r="I32" s="34" t="s">
        <v>38</v>
      </c>
      <c r="J32" s="34" t="s">
        <v>40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41</v>
      </c>
      <c r="E33" s="25" t="s">
        <v>42</v>
      </c>
      <c r="F33" s="97">
        <f>ROUND((SUM(BE120:BE140)),  2)</f>
        <v>0</v>
      </c>
      <c r="G33" s="30"/>
      <c r="H33" s="30"/>
      <c r="I33" s="98">
        <v>0.21</v>
      </c>
      <c r="J33" s="97">
        <f>ROUND(((SUM(BE120:BE140))*I33),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43</v>
      </c>
      <c r="F34" s="97">
        <f>ROUND((SUM(BF120:BF140)),  2)</f>
        <v>0</v>
      </c>
      <c r="G34" s="30"/>
      <c r="H34" s="30"/>
      <c r="I34" s="98">
        <v>0.15</v>
      </c>
      <c r="J34" s="97">
        <f>ROUND(((SUM(BF120:BF140))*I34),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44</v>
      </c>
      <c r="F35" s="97">
        <f>ROUND((SUM(BG120:BG140)),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45</v>
      </c>
      <c r="F36" s="97">
        <f>ROUND((SUM(BH120:BH140)),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46</v>
      </c>
      <c r="F37" s="97">
        <f>ROUND((SUM(BI120:BI140)),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47</v>
      </c>
      <c r="E39" s="58"/>
      <c r="F39" s="58"/>
      <c r="G39" s="101" t="s">
        <v>48</v>
      </c>
      <c r="H39" s="102" t="s">
        <v>49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52</v>
      </c>
      <c r="E61" s="33"/>
      <c r="F61" s="105" t="s">
        <v>53</v>
      </c>
      <c r="G61" s="43" t="s">
        <v>52</v>
      </c>
      <c r="H61" s="33"/>
      <c r="I61" s="33"/>
      <c r="J61" s="106" t="s">
        <v>53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54</v>
      </c>
      <c r="E65" s="44"/>
      <c r="F65" s="44"/>
      <c r="G65" s="41" t="s">
        <v>55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52</v>
      </c>
      <c r="E76" s="33"/>
      <c r="F76" s="105" t="s">
        <v>53</v>
      </c>
      <c r="G76" s="43" t="s">
        <v>52</v>
      </c>
      <c r="H76" s="33"/>
      <c r="I76" s="33"/>
      <c r="J76" s="106" t="s">
        <v>53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2" t="str">
        <f>E7</f>
        <v>Výstavba protierozních opatření PEO 1, PEO 2, PEO 3, PEO 6 v k.ú. Lavičné</v>
      </c>
      <c r="F85" s="223"/>
      <c r="G85" s="223"/>
      <c r="H85" s="223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2" t="str">
        <f>E9</f>
        <v>304/15-3-0 - Vedlejší a ostatní náklady</v>
      </c>
      <c r="F87" s="224"/>
      <c r="G87" s="224"/>
      <c r="H87" s="224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21</v>
      </c>
      <c r="D89" s="30"/>
      <c r="E89" s="30"/>
      <c r="F89" s="23" t="str">
        <f>F12</f>
        <v>Lavičné</v>
      </c>
      <c r="G89" s="30"/>
      <c r="H89" s="30"/>
      <c r="I89" s="25" t="s">
        <v>23</v>
      </c>
      <c r="J89" s="53" t="str">
        <f>IF(J12="","",J12)</f>
        <v>26. 11. 2015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27</v>
      </c>
      <c r="D91" s="30"/>
      <c r="E91" s="30"/>
      <c r="F91" s="23" t="str">
        <f>E15</f>
        <v xml:space="preserve"> </v>
      </c>
      <c r="G91" s="30"/>
      <c r="H91" s="30"/>
      <c r="I91" s="25" t="s">
        <v>33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31</v>
      </c>
      <c r="D92" s="30"/>
      <c r="E92" s="30"/>
      <c r="F92" s="23" t="str">
        <f>IF(E18="","",E18)</f>
        <v>Vyplň údaj</v>
      </c>
      <c r="G92" s="30"/>
      <c r="H92" s="30"/>
      <c r="I92" s="25" t="s">
        <v>35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94</v>
      </c>
      <c r="D94" s="99"/>
      <c r="E94" s="99"/>
      <c r="F94" s="99"/>
      <c r="G94" s="99"/>
      <c r="H94" s="99"/>
      <c r="I94" s="99"/>
      <c r="J94" s="108" t="s">
        <v>95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96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97</v>
      </c>
    </row>
    <row r="97" spans="1:31" s="9" customFormat="1" ht="24.95" customHeight="1">
      <c r="B97" s="110"/>
      <c r="D97" s="111" t="s">
        <v>98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10" customFormat="1" ht="19.899999999999999" customHeight="1">
      <c r="B98" s="114"/>
      <c r="D98" s="115" t="s">
        <v>99</v>
      </c>
      <c r="E98" s="116"/>
      <c r="F98" s="116"/>
      <c r="G98" s="116"/>
      <c r="H98" s="116"/>
      <c r="I98" s="116"/>
      <c r="J98" s="117">
        <f>J122</f>
        <v>0</v>
      </c>
      <c r="L98" s="114"/>
    </row>
    <row r="99" spans="1:31" s="10" customFormat="1" ht="19.899999999999999" customHeight="1">
      <c r="B99" s="114"/>
      <c r="D99" s="115" t="s">
        <v>100</v>
      </c>
      <c r="E99" s="116"/>
      <c r="F99" s="116"/>
      <c r="G99" s="116"/>
      <c r="H99" s="116"/>
      <c r="I99" s="116"/>
      <c r="J99" s="117">
        <f>J135</f>
        <v>0</v>
      </c>
      <c r="L99" s="114"/>
    </row>
    <row r="100" spans="1:31" s="10" customFormat="1" ht="19.899999999999999" customHeight="1">
      <c r="B100" s="114"/>
      <c r="D100" s="115" t="s">
        <v>101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102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2" t="str">
        <f>E7</f>
        <v>Výstavba protierozních opatření PEO 1, PEO 2, PEO 3, PEO 6 v k.ú. Lavičné</v>
      </c>
      <c r="F110" s="223"/>
      <c r="G110" s="223"/>
      <c r="H110" s="223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91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02" t="str">
        <f>E9</f>
        <v>304/15-3-0 - Vedlejší a ostatní náklady</v>
      </c>
      <c r="F112" s="224"/>
      <c r="G112" s="224"/>
      <c r="H112" s="224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21</v>
      </c>
      <c r="D114" s="30"/>
      <c r="E114" s="30"/>
      <c r="F114" s="23" t="str">
        <f>F12</f>
        <v>Lavičné</v>
      </c>
      <c r="G114" s="30"/>
      <c r="H114" s="30"/>
      <c r="I114" s="25" t="s">
        <v>23</v>
      </c>
      <c r="J114" s="53" t="str">
        <f>IF(J12="","",J12)</f>
        <v>26. 11. 2015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27</v>
      </c>
      <c r="D116" s="30"/>
      <c r="E116" s="30"/>
      <c r="F116" s="23" t="str">
        <f>E15</f>
        <v xml:space="preserve"> </v>
      </c>
      <c r="G116" s="30"/>
      <c r="H116" s="30"/>
      <c r="I116" s="25" t="s">
        <v>33</v>
      </c>
      <c r="J116" s="28" t="str">
        <f>E21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31</v>
      </c>
      <c r="D117" s="30"/>
      <c r="E117" s="30"/>
      <c r="F117" s="23" t="str">
        <f>IF(E18="","",E18)</f>
        <v>Vyplň údaj</v>
      </c>
      <c r="G117" s="30"/>
      <c r="H117" s="30"/>
      <c r="I117" s="25" t="s">
        <v>35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8"/>
      <c r="B119" s="119"/>
      <c r="C119" s="120" t="s">
        <v>103</v>
      </c>
      <c r="D119" s="121" t="s">
        <v>62</v>
      </c>
      <c r="E119" s="121" t="s">
        <v>58</v>
      </c>
      <c r="F119" s="121" t="s">
        <v>59</v>
      </c>
      <c r="G119" s="121" t="s">
        <v>104</v>
      </c>
      <c r="H119" s="121" t="s">
        <v>105</v>
      </c>
      <c r="I119" s="121" t="s">
        <v>106</v>
      </c>
      <c r="J119" s="121" t="s">
        <v>95</v>
      </c>
      <c r="K119" s="122" t="s">
        <v>107</v>
      </c>
      <c r="L119" s="123"/>
      <c r="M119" s="60" t="s">
        <v>1</v>
      </c>
      <c r="N119" s="61" t="s">
        <v>41</v>
      </c>
      <c r="O119" s="61" t="s">
        <v>108</v>
      </c>
      <c r="P119" s="61" t="s">
        <v>109</v>
      </c>
      <c r="Q119" s="61" t="s">
        <v>110</v>
      </c>
      <c r="R119" s="61" t="s">
        <v>111</v>
      </c>
      <c r="S119" s="61" t="s">
        <v>112</v>
      </c>
      <c r="T119" s="62" t="s">
        <v>113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" customHeight="1">
      <c r="A120" s="30"/>
      <c r="B120" s="31"/>
      <c r="C120" s="67" t="s">
        <v>114</v>
      </c>
      <c r="D120" s="30"/>
      <c r="E120" s="30"/>
      <c r="F120" s="30"/>
      <c r="G120" s="30"/>
      <c r="H120" s="30"/>
      <c r="I120" s="30"/>
      <c r="J120" s="124">
        <f>BK120</f>
        <v>0</v>
      </c>
      <c r="K120" s="30"/>
      <c r="L120" s="31"/>
      <c r="M120" s="63"/>
      <c r="N120" s="54"/>
      <c r="O120" s="64"/>
      <c r="P120" s="125">
        <f>P121</f>
        <v>0</v>
      </c>
      <c r="Q120" s="64"/>
      <c r="R120" s="125">
        <f>R121</f>
        <v>0</v>
      </c>
      <c r="S120" s="64"/>
      <c r="T120" s="126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76</v>
      </c>
      <c r="AU120" s="15" t="s">
        <v>97</v>
      </c>
      <c r="BK120" s="127">
        <f>BK121</f>
        <v>0</v>
      </c>
    </row>
    <row r="121" spans="1:65" s="12" customFormat="1" ht="25.9" customHeight="1">
      <c r="B121" s="128"/>
      <c r="D121" s="129" t="s">
        <v>76</v>
      </c>
      <c r="E121" s="130" t="s">
        <v>115</v>
      </c>
      <c r="F121" s="130" t="s">
        <v>116</v>
      </c>
      <c r="I121" s="131"/>
      <c r="J121" s="132">
        <f>BK121</f>
        <v>0</v>
      </c>
      <c r="L121" s="128"/>
      <c r="M121" s="133"/>
      <c r="N121" s="134"/>
      <c r="O121" s="134"/>
      <c r="P121" s="135">
        <f>P122+P135+P138</f>
        <v>0</v>
      </c>
      <c r="Q121" s="134"/>
      <c r="R121" s="135">
        <f>R122+R135+R138</f>
        <v>0</v>
      </c>
      <c r="S121" s="134"/>
      <c r="T121" s="136">
        <f>T122+T135+T138</f>
        <v>0</v>
      </c>
      <c r="AR121" s="129" t="s">
        <v>117</v>
      </c>
      <c r="AT121" s="137" t="s">
        <v>76</v>
      </c>
      <c r="AU121" s="137" t="s">
        <v>77</v>
      </c>
      <c r="AY121" s="129" t="s">
        <v>118</v>
      </c>
      <c r="BK121" s="138">
        <f>BK122+BK135+BK138</f>
        <v>0</v>
      </c>
    </row>
    <row r="122" spans="1:65" s="12" customFormat="1" ht="22.9" customHeight="1">
      <c r="B122" s="128"/>
      <c r="D122" s="129" t="s">
        <v>76</v>
      </c>
      <c r="E122" s="139" t="s">
        <v>119</v>
      </c>
      <c r="F122" s="139" t="s">
        <v>120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SUM(P123:P134)</f>
        <v>0</v>
      </c>
      <c r="Q122" s="134"/>
      <c r="R122" s="135">
        <f>SUM(R123:R134)</f>
        <v>0</v>
      </c>
      <c r="S122" s="134"/>
      <c r="T122" s="136">
        <f>SUM(T123:T134)</f>
        <v>0</v>
      </c>
      <c r="AR122" s="129" t="s">
        <v>117</v>
      </c>
      <c r="AT122" s="137" t="s">
        <v>76</v>
      </c>
      <c r="AU122" s="137" t="s">
        <v>20</v>
      </c>
      <c r="AY122" s="129" t="s">
        <v>118</v>
      </c>
      <c r="BK122" s="138">
        <f>SUM(BK123:BK134)</f>
        <v>0</v>
      </c>
    </row>
    <row r="123" spans="1:65" s="2" customFormat="1" ht="16.5" customHeight="1">
      <c r="A123" s="30"/>
      <c r="B123" s="141"/>
      <c r="C123" s="142" t="s">
        <v>20</v>
      </c>
      <c r="D123" s="142" t="s">
        <v>121</v>
      </c>
      <c r="E123" s="143" t="s">
        <v>122</v>
      </c>
      <c r="F123" s="144" t="s">
        <v>123</v>
      </c>
      <c r="G123" s="145" t="s">
        <v>124</v>
      </c>
      <c r="H123" s="146">
        <v>1</v>
      </c>
      <c r="I123" s="147"/>
      <c r="J123" s="148">
        <f>ROUND(I123*H123,2)</f>
        <v>0</v>
      </c>
      <c r="K123" s="144" t="s">
        <v>125</v>
      </c>
      <c r="L123" s="31"/>
      <c r="M123" s="149" t="s">
        <v>1</v>
      </c>
      <c r="N123" s="150" t="s">
        <v>42</v>
      </c>
      <c r="O123" s="56"/>
      <c r="P123" s="151">
        <f>O123*H123</f>
        <v>0</v>
      </c>
      <c r="Q123" s="151">
        <v>0</v>
      </c>
      <c r="R123" s="151">
        <f>Q123*H123</f>
        <v>0</v>
      </c>
      <c r="S123" s="151">
        <v>0</v>
      </c>
      <c r="T123" s="15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3" t="s">
        <v>126</v>
      </c>
      <c r="AT123" s="153" t="s">
        <v>121</v>
      </c>
      <c r="AU123" s="153" t="s">
        <v>86</v>
      </c>
      <c r="AY123" s="15" t="s">
        <v>118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5" t="s">
        <v>20</v>
      </c>
      <c r="BK123" s="154">
        <f>ROUND(I123*H123,2)</f>
        <v>0</v>
      </c>
      <c r="BL123" s="15" t="s">
        <v>126</v>
      </c>
      <c r="BM123" s="153" t="s">
        <v>127</v>
      </c>
    </row>
    <row r="124" spans="1:65" s="2" customFormat="1" ht="11.25">
      <c r="A124" s="30"/>
      <c r="B124" s="31"/>
      <c r="C124" s="30"/>
      <c r="D124" s="155" t="s">
        <v>128</v>
      </c>
      <c r="E124" s="30"/>
      <c r="F124" s="156" t="s">
        <v>129</v>
      </c>
      <c r="G124" s="30"/>
      <c r="H124" s="30"/>
      <c r="I124" s="157"/>
      <c r="J124" s="30"/>
      <c r="K124" s="30"/>
      <c r="L124" s="31"/>
      <c r="M124" s="158"/>
      <c r="N124" s="15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128</v>
      </c>
      <c r="AU124" s="15" t="s">
        <v>86</v>
      </c>
    </row>
    <row r="125" spans="1:65" s="2" customFormat="1" ht="16.5" customHeight="1">
      <c r="A125" s="30"/>
      <c r="B125" s="141"/>
      <c r="C125" s="142" t="s">
        <v>86</v>
      </c>
      <c r="D125" s="142" t="s">
        <v>121</v>
      </c>
      <c r="E125" s="143" t="s">
        <v>130</v>
      </c>
      <c r="F125" s="144" t="s">
        <v>131</v>
      </c>
      <c r="G125" s="145" t="s">
        <v>124</v>
      </c>
      <c r="H125" s="146">
        <v>1</v>
      </c>
      <c r="I125" s="147"/>
      <c r="J125" s="148">
        <f>ROUND(I125*H125,2)</f>
        <v>0</v>
      </c>
      <c r="K125" s="144" t="s">
        <v>125</v>
      </c>
      <c r="L125" s="31"/>
      <c r="M125" s="149" t="s">
        <v>1</v>
      </c>
      <c r="N125" s="150" t="s">
        <v>42</v>
      </c>
      <c r="O125" s="56"/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3" t="s">
        <v>126</v>
      </c>
      <c r="AT125" s="153" t="s">
        <v>121</v>
      </c>
      <c r="AU125" s="153" t="s">
        <v>86</v>
      </c>
      <c r="AY125" s="15" t="s">
        <v>118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5" t="s">
        <v>20</v>
      </c>
      <c r="BK125" s="154">
        <f>ROUND(I125*H125,2)</f>
        <v>0</v>
      </c>
      <c r="BL125" s="15" t="s">
        <v>126</v>
      </c>
      <c r="BM125" s="153" t="s">
        <v>132</v>
      </c>
    </row>
    <row r="126" spans="1:65" s="2" customFormat="1" ht="11.25">
      <c r="A126" s="30"/>
      <c r="B126" s="31"/>
      <c r="C126" s="30"/>
      <c r="D126" s="155" t="s">
        <v>128</v>
      </c>
      <c r="E126" s="30"/>
      <c r="F126" s="156" t="s">
        <v>133</v>
      </c>
      <c r="G126" s="30"/>
      <c r="H126" s="30"/>
      <c r="I126" s="157"/>
      <c r="J126" s="30"/>
      <c r="K126" s="30"/>
      <c r="L126" s="31"/>
      <c r="M126" s="158"/>
      <c r="N126" s="15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128</v>
      </c>
      <c r="AU126" s="15" t="s">
        <v>86</v>
      </c>
    </row>
    <row r="127" spans="1:65" s="2" customFormat="1" ht="16.5" customHeight="1">
      <c r="A127" s="30"/>
      <c r="B127" s="141"/>
      <c r="C127" s="142" t="s">
        <v>134</v>
      </c>
      <c r="D127" s="142" t="s">
        <v>121</v>
      </c>
      <c r="E127" s="143" t="s">
        <v>135</v>
      </c>
      <c r="F127" s="144" t="s">
        <v>136</v>
      </c>
      <c r="G127" s="145" t="s">
        <v>137</v>
      </c>
      <c r="H127" s="146">
        <v>4</v>
      </c>
      <c r="I127" s="147"/>
      <c r="J127" s="148">
        <f>ROUND(I127*H127,2)</f>
        <v>0</v>
      </c>
      <c r="K127" s="144" t="s">
        <v>125</v>
      </c>
      <c r="L127" s="31"/>
      <c r="M127" s="149" t="s">
        <v>1</v>
      </c>
      <c r="N127" s="150" t="s">
        <v>42</v>
      </c>
      <c r="O127" s="56"/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126</v>
      </c>
      <c r="AT127" s="153" t="s">
        <v>121</v>
      </c>
      <c r="AU127" s="153" t="s">
        <v>86</v>
      </c>
      <c r="AY127" s="15" t="s">
        <v>118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5" t="s">
        <v>20</v>
      </c>
      <c r="BK127" s="154">
        <f>ROUND(I127*H127,2)</f>
        <v>0</v>
      </c>
      <c r="BL127" s="15" t="s">
        <v>126</v>
      </c>
      <c r="BM127" s="153" t="s">
        <v>138</v>
      </c>
    </row>
    <row r="128" spans="1:65" s="2" customFormat="1" ht="11.25">
      <c r="A128" s="30"/>
      <c r="B128" s="31"/>
      <c r="C128" s="30"/>
      <c r="D128" s="155" t="s">
        <v>128</v>
      </c>
      <c r="E128" s="30"/>
      <c r="F128" s="156" t="s">
        <v>139</v>
      </c>
      <c r="G128" s="30"/>
      <c r="H128" s="30"/>
      <c r="I128" s="157"/>
      <c r="J128" s="30"/>
      <c r="K128" s="30"/>
      <c r="L128" s="31"/>
      <c r="M128" s="158"/>
      <c r="N128" s="15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128</v>
      </c>
      <c r="AU128" s="15" t="s">
        <v>86</v>
      </c>
    </row>
    <row r="129" spans="1:65" s="2" customFormat="1" ht="16.5" customHeight="1">
      <c r="A129" s="30"/>
      <c r="B129" s="141"/>
      <c r="C129" s="142" t="s">
        <v>140</v>
      </c>
      <c r="D129" s="142" t="s">
        <v>121</v>
      </c>
      <c r="E129" s="143" t="s">
        <v>141</v>
      </c>
      <c r="F129" s="144" t="s">
        <v>142</v>
      </c>
      <c r="G129" s="145" t="s">
        <v>143</v>
      </c>
      <c r="H129" s="146">
        <v>5</v>
      </c>
      <c r="I129" s="147"/>
      <c r="J129" s="148">
        <f>ROUND(I129*H129,2)</f>
        <v>0</v>
      </c>
      <c r="K129" s="144" t="s">
        <v>1</v>
      </c>
      <c r="L129" s="31"/>
      <c r="M129" s="149" t="s">
        <v>1</v>
      </c>
      <c r="N129" s="150" t="s">
        <v>42</v>
      </c>
      <c r="O129" s="56"/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126</v>
      </c>
      <c r="AT129" s="153" t="s">
        <v>121</v>
      </c>
      <c r="AU129" s="153" t="s">
        <v>86</v>
      </c>
      <c r="AY129" s="15" t="s">
        <v>118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5" t="s">
        <v>20</v>
      </c>
      <c r="BK129" s="154">
        <f>ROUND(I129*H129,2)</f>
        <v>0</v>
      </c>
      <c r="BL129" s="15" t="s">
        <v>126</v>
      </c>
      <c r="BM129" s="153" t="s">
        <v>144</v>
      </c>
    </row>
    <row r="130" spans="1:65" s="2" customFormat="1" ht="11.25">
      <c r="A130" s="30"/>
      <c r="B130" s="31"/>
      <c r="C130" s="30"/>
      <c r="D130" s="155" t="s">
        <v>128</v>
      </c>
      <c r="E130" s="30"/>
      <c r="F130" s="156" t="s">
        <v>142</v>
      </c>
      <c r="G130" s="30"/>
      <c r="H130" s="30"/>
      <c r="I130" s="157"/>
      <c r="J130" s="30"/>
      <c r="K130" s="30"/>
      <c r="L130" s="31"/>
      <c r="M130" s="158"/>
      <c r="N130" s="15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128</v>
      </c>
      <c r="AU130" s="15" t="s">
        <v>86</v>
      </c>
    </row>
    <row r="131" spans="1:65" s="2" customFormat="1" ht="16.5" customHeight="1">
      <c r="A131" s="30"/>
      <c r="B131" s="141"/>
      <c r="C131" s="142" t="s">
        <v>117</v>
      </c>
      <c r="D131" s="142" t="s">
        <v>121</v>
      </c>
      <c r="E131" s="143" t="s">
        <v>145</v>
      </c>
      <c r="F131" s="144" t="s">
        <v>146</v>
      </c>
      <c r="G131" s="145" t="s">
        <v>143</v>
      </c>
      <c r="H131" s="146">
        <v>6</v>
      </c>
      <c r="I131" s="147"/>
      <c r="J131" s="148">
        <f>ROUND(I131*H131,2)</f>
        <v>0</v>
      </c>
      <c r="K131" s="144" t="s">
        <v>1</v>
      </c>
      <c r="L131" s="31"/>
      <c r="M131" s="149" t="s">
        <v>1</v>
      </c>
      <c r="N131" s="150" t="s">
        <v>42</v>
      </c>
      <c r="O131" s="56"/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126</v>
      </c>
      <c r="AT131" s="153" t="s">
        <v>121</v>
      </c>
      <c r="AU131" s="153" t="s">
        <v>86</v>
      </c>
      <c r="AY131" s="15" t="s">
        <v>118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5" t="s">
        <v>20</v>
      </c>
      <c r="BK131" s="154">
        <f>ROUND(I131*H131,2)</f>
        <v>0</v>
      </c>
      <c r="BL131" s="15" t="s">
        <v>126</v>
      </c>
      <c r="BM131" s="153" t="s">
        <v>147</v>
      </c>
    </row>
    <row r="132" spans="1:65" s="2" customFormat="1" ht="11.25">
      <c r="A132" s="30"/>
      <c r="B132" s="31"/>
      <c r="C132" s="30"/>
      <c r="D132" s="155" t="s">
        <v>128</v>
      </c>
      <c r="E132" s="30"/>
      <c r="F132" s="156" t="s">
        <v>146</v>
      </c>
      <c r="G132" s="30"/>
      <c r="H132" s="30"/>
      <c r="I132" s="157"/>
      <c r="J132" s="30"/>
      <c r="K132" s="30"/>
      <c r="L132" s="31"/>
      <c r="M132" s="158"/>
      <c r="N132" s="159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128</v>
      </c>
      <c r="AU132" s="15" t="s">
        <v>86</v>
      </c>
    </row>
    <row r="133" spans="1:65" s="2" customFormat="1" ht="16.5" customHeight="1">
      <c r="A133" s="30"/>
      <c r="B133" s="141"/>
      <c r="C133" s="142" t="s">
        <v>148</v>
      </c>
      <c r="D133" s="142" t="s">
        <v>121</v>
      </c>
      <c r="E133" s="143" t="s">
        <v>149</v>
      </c>
      <c r="F133" s="144" t="s">
        <v>150</v>
      </c>
      <c r="G133" s="145" t="s">
        <v>124</v>
      </c>
      <c r="H133" s="146">
        <v>1</v>
      </c>
      <c r="I133" s="147"/>
      <c r="J133" s="148">
        <f>ROUND(I133*H133,2)</f>
        <v>0</v>
      </c>
      <c r="K133" s="144" t="s">
        <v>1</v>
      </c>
      <c r="L133" s="31"/>
      <c r="M133" s="149" t="s">
        <v>1</v>
      </c>
      <c r="N133" s="150" t="s">
        <v>42</v>
      </c>
      <c r="O133" s="56"/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126</v>
      </c>
      <c r="AT133" s="153" t="s">
        <v>121</v>
      </c>
      <c r="AU133" s="153" t="s">
        <v>86</v>
      </c>
      <c r="AY133" s="15" t="s">
        <v>118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5" t="s">
        <v>20</v>
      </c>
      <c r="BK133" s="154">
        <f>ROUND(I133*H133,2)</f>
        <v>0</v>
      </c>
      <c r="BL133" s="15" t="s">
        <v>126</v>
      </c>
      <c r="BM133" s="153" t="s">
        <v>151</v>
      </c>
    </row>
    <row r="134" spans="1:65" s="2" customFormat="1" ht="11.25">
      <c r="A134" s="30"/>
      <c r="B134" s="31"/>
      <c r="C134" s="30"/>
      <c r="D134" s="155" t="s">
        <v>128</v>
      </c>
      <c r="E134" s="30"/>
      <c r="F134" s="156" t="s">
        <v>150</v>
      </c>
      <c r="G134" s="30"/>
      <c r="H134" s="30"/>
      <c r="I134" s="157"/>
      <c r="J134" s="30"/>
      <c r="K134" s="30"/>
      <c r="L134" s="31"/>
      <c r="M134" s="158"/>
      <c r="N134" s="159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128</v>
      </c>
      <c r="AU134" s="15" t="s">
        <v>86</v>
      </c>
    </row>
    <row r="135" spans="1:65" s="12" customFormat="1" ht="22.9" customHeight="1">
      <c r="B135" s="128"/>
      <c r="D135" s="129" t="s">
        <v>76</v>
      </c>
      <c r="E135" s="139" t="s">
        <v>152</v>
      </c>
      <c r="F135" s="139" t="s">
        <v>153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SUM(P136:P137)</f>
        <v>0</v>
      </c>
      <c r="Q135" s="134"/>
      <c r="R135" s="135">
        <f>SUM(R136:R137)</f>
        <v>0</v>
      </c>
      <c r="S135" s="134"/>
      <c r="T135" s="136">
        <f>SUM(T136:T137)</f>
        <v>0</v>
      </c>
      <c r="AR135" s="129" t="s">
        <v>117</v>
      </c>
      <c r="AT135" s="137" t="s">
        <v>76</v>
      </c>
      <c r="AU135" s="137" t="s">
        <v>20</v>
      </c>
      <c r="AY135" s="129" t="s">
        <v>118</v>
      </c>
      <c r="BK135" s="138">
        <f>SUM(BK136:BK137)</f>
        <v>0</v>
      </c>
    </row>
    <row r="136" spans="1:65" s="2" customFormat="1" ht="16.5" customHeight="1">
      <c r="A136" s="30"/>
      <c r="B136" s="141"/>
      <c r="C136" s="142" t="s">
        <v>154</v>
      </c>
      <c r="D136" s="142" t="s">
        <v>121</v>
      </c>
      <c r="E136" s="143" t="s">
        <v>155</v>
      </c>
      <c r="F136" s="144" t="s">
        <v>153</v>
      </c>
      <c r="G136" s="145" t="s">
        <v>124</v>
      </c>
      <c r="H136" s="146">
        <v>1</v>
      </c>
      <c r="I136" s="147"/>
      <c r="J136" s="148">
        <f>ROUND(I136*H136,2)</f>
        <v>0</v>
      </c>
      <c r="K136" s="144" t="s">
        <v>125</v>
      </c>
      <c r="L136" s="31"/>
      <c r="M136" s="149" t="s">
        <v>1</v>
      </c>
      <c r="N136" s="150" t="s">
        <v>42</v>
      </c>
      <c r="O136" s="56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3" t="s">
        <v>126</v>
      </c>
      <c r="AT136" s="153" t="s">
        <v>121</v>
      </c>
      <c r="AU136" s="153" t="s">
        <v>86</v>
      </c>
      <c r="AY136" s="15" t="s">
        <v>118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5" t="s">
        <v>20</v>
      </c>
      <c r="BK136" s="154">
        <f>ROUND(I136*H136,2)</f>
        <v>0</v>
      </c>
      <c r="BL136" s="15" t="s">
        <v>126</v>
      </c>
      <c r="BM136" s="153" t="s">
        <v>156</v>
      </c>
    </row>
    <row r="137" spans="1:65" s="2" customFormat="1" ht="11.25">
      <c r="A137" s="30"/>
      <c r="B137" s="31"/>
      <c r="C137" s="30"/>
      <c r="D137" s="155" t="s">
        <v>128</v>
      </c>
      <c r="E137" s="30"/>
      <c r="F137" s="156" t="s">
        <v>157</v>
      </c>
      <c r="G137" s="30"/>
      <c r="H137" s="30"/>
      <c r="I137" s="157"/>
      <c r="J137" s="30"/>
      <c r="K137" s="30"/>
      <c r="L137" s="31"/>
      <c r="M137" s="158"/>
      <c r="N137" s="15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128</v>
      </c>
      <c r="AU137" s="15" t="s">
        <v>86</v>
      </c>
    </row>
    <row r="138" spans="1:65" s="12" customFormat="1" ht="22.9" customHeight="1">
      <c r="B138" s="128"/>
      <c r="D138" s="129" t="s">
        <v>76</v>
      </c>
      <c r="E138" s="139" t="s">
        <v>158</v>
      </c>
      <c r="F138" s="139" t="s">
        <v>159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SUM(P139:P140)</f>
        <v>0</v>
      </c>
      <c r="Q138" s="134"/>
      <c r="R138" s="135">
        <f>SUM(R139:R140)</f>
        <v>0</v>
      </c>
      <c r="S138" s="134"/>
      <c r="T138" s="136">
        <f>SUM(T139:T140)</f>
        <v>0</v>
      </c>
      <c r="AR138" s="129" t="s">
        <v>117</v>
      </c>
      <c r="AT138" s="137" t="s">
        <v>76</v>
      </c>
      <c r="AU138" s="137" t="s">
        <v>20</v>
      </c>
      <c r="AY138" s="129" t="s">
        <v>118</v>
      </c>
      <c r="BK138" s="138">
        <f>SUM(BK139:BK140)</f>
        <v>0</v>
      </c>
    </row>
    <row r="139" spans="1:65" s="2" customFormat="1" ht="16.5" customHeight="1">
      <c r="A139" s="30"/>
      <c r="B139" s="141"/>
      <c r="C139" s="142" t="s">
        <v>160</v>
      </c>
      <c r="D139" s="142" t="s">
        <v>121</v>
      </c>
      <c r="E139" s="143" t="s">
        <v>161</v>
      </c>
      <c r="F139" s="144" t="s">
        <v>159</v>
      </c>
      <c r="G139" s="145" t="s">
        <v>124</v>
      </c>
      <c r="H139" s="146">
        <v>1</v>
      </c>
      <c r="I139" s="147"/>
      <c r="J139" s="148">
        <f>ROUND(I139*H139,2)</f>
        <v>0</v>
      </c>
      <c r="K139" s="144" t="s">
        <v>125</v>
      </c>
      <c r="L139" s="31"/>
      <c r="M139" s="149" t="s">
        <v>1</v>
      </c>
      <c r="N139" s="150" t="s">
        <v>42</v>
      </c>
      <c r="O139" s="56"/>
      <c r="P139" s="151">
        <f>O139*H139</f>
        <v>0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3" t="s">
        <v>126</v>
      </c>
      <c r="AT139" s="153" t="s">
        <v>121</v>
      </c>
      <c r="AU139" s="153" t="s">
        <v>86</v>
      </c>
      <c r="AY139" s="15" t="s">
        <v>118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5" t="s">
        <v>20</v>
      </c>
      <c r="BK139" s="154">
        <f>ROUND(I139*H139,2)</f>
        <v>0</v>
      </c>
      <c r="BL139" s="15" t="s">
        <v>126</v>
      </c>
      <c r="BM139" s="153" t="s">
        <v>162</v>
      </c>
    </row>
    <row r="140" spans="1:65" s="2" customFormat="1" ht="11.25">
      <c r="A140" s="30"/>
      <c r="B140" s="31"/>
      <c r="C140" s="30"/>
      <c r="D140" s="155" t="s">
        <v>128</v>
      </c>
      <c r="E140" s="30"/>
      <c r="F140" s="156" t="s">
        <v>163</v>
      </c>
      <c r="G140" s="30"/>
      <c r="H140" s="30"/>
      <c r="I140" s="157"/>
      <c r="J140" s="30"/>
      <c r="K140" s="30"/>
      <c r="L140" s="31"/>
      <c r="M140" s="160"/>
      <c r="N140" s="161"/>
      <c r="O140" s="162"/>
      <c r="P140" s="162"/>
      <c r="Q140" s="162"/>
      <c r="R140" s="162"/>
      <c r="S140" s="162"/>
      <c r="T140" s="163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128</v>
      </c>
      <c r="AU140" s="15" t="s">
        <v>86</v>
      </c>
    </row>
    <row r="141" spans="1:65" s="2" customFormat="1" ht="6.95" customHeight="1">
      <c r="A141" s="30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19:K14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89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90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2" t="str">
        <f>'Rekapitulace stavby'!K6</f>
        <v>Výstavba protierozních opatření PEO 1, PEO 2, PEO 3, PEO 6 v k.ú. Lavičné</v>
      </c>
      <c r="F7" s="223"/>
      <c r="G7" s="223"/>
      <c r="H7" s="223"/>
      <c r="L7" s="18"/>
    </row>
    <row r="8" spans="1:46" s="2" customFormat="1" ht="12" customHeight="1">
      <c r="A8" s="30"/>
      <c r="B8" s="31"/>
      <c r="C8" s="30"/>
      <c r="D8" s="25" t="s">
        <v>91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2" t="s">
        <v>164</v>
      </c>
      <c r="F9" s="224"/>
      <c r="G9" s="224"/>
      <c r="H9" s="224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21</v>
      </c>
      <c r="E12" s="30"/>
      <c r="F12" s="23" t="s">
        <v>22</v>
      </c>
      <c r="G12" s="30"/>
      <c r="H12" s="30"/>
      <c r="I12" s="25" t="s">
        <v>23</v>
      </c>
      <c r="J12" s="53" t="str">
        <f>'Rekapitulace stavby'!AN8</f>
        <v>26. 11. 2015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27</v>
      </c>
      <c r="E14" s="30"/>
      <c r="F14" s="30"/>
      <c r="G14" s="30"/>
      <c r="H14" s="30"/>
      <c r="I14" s="25" t="s">
        <v>28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30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28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5" t="str">
        <f>'Rekapitulace stavby'!E14</f>
        <v>Vyplň údaj</v>
      </c>
      <c r="F18" s="186"/>
      <c r="G18" s="186"/>
      <c r="H18" s="186"/>
      <c r="I18" s="25" t="s">
        <v>30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33</v>
      </c>
      <c r="E20" s="30"/>
      <c r="F20" s="30"/>
      <c r="G20" s="30"/>
      <c r="H20" s="30"/>
      <c r="I20" s="25" t="s">
        <v>28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30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35</v>
      </c>
      <c r="E23" s="30"/>
      <c r="F23" s="30"/>
      <c r="G23" s="30"/>
      <c r="H23" s="30"/>
      <c r="I23" s="25" t="s">
        <v>28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30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36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37</v>
      </c>
      <c r="E30" s="30"/>
      <c r="F30" s="30"/>
      <c r="G30" s="30"/>
      <c r="H30" s="30"/>
      <c r="I30" s="30"/>
      <c r="J30" s="69">
        <f>ROUND(J123,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39</v>
      </c>
      <c r="G32" s="30"/>
      <c r="H32" s="30"/>
      <c r="I32" s="34" t="s">
        <v>38</v>
      </c>
      <c r="J32" s="34" t="s">
        <v>40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41</v>
      </c>
      <c r="E33" s="25" t="s">
        <v>42</v>
      </c>
      <c r="F33" s="97">
        <f>ROUND((SUM(BE123:BE212)),  2)</f>
        <v>0</v>
      </c>
      <c r="G33" s="30"/>
      <c r="H33" s="30"/>
      <c r="I33" s="98">
        <v>0.21</v>
      </c>
      <c r="J33" s="97">
        <f>ROUND(((SUM(BE123:BE212))*I33),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43</v>
      </c>
      <c r="F34" s="97">
        <f>ROUND((SUM(BF123:BF212)),  2)</f>
        <v>0</v>
      </c>
      <c r="G34" s="30"/>
      <c r="H34" s="30"/>
      <c r="I34" s="98">
        <v>0.15</v>
      </c>
      <c r="J34" s="97">
        <f>ROUND(((SUM(BF123:BF212))*I34),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44</v>
      </c>
      <c r="F35" s="97">
        <f>ROUND((SUM(BG123:BG212)),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45</v>
      </c>
      <c r="F36" s="97">
        <f>ROUND((SUM(BH123:BH212)),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46</v>
      </c>
      <c r="F37" s="97">
        <f>ROUND((SUM(BI123:BI212)),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47</v>
      </c>
      <c r="E39" s="58"/>
      <c r="F39" s="58"/>
      <c r="G39" s="101" t="s">
        <v>48</v>
      </c>
      <c r="H39" s="102" t="s">
        <v>49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52</v>
      </c>
      <c r="E61" s="33"/>
      <c r="F61" s="105" t="s">
        <v>53</v>
      </c>
      <c r="G61" s="43" t="s">
        <v>52</v>
      </c>
      <c r="H61" s="33"/>
      <c r="I61" s="33"/>
      <c r="J61" s="106" t="s">
        <v>53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54</v>
      </c>
      <c r="E65" s="44"/>
      <c r="F65" s="44"/>
      <c r="G65" s="41" t="s">
        <v>55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52</v>
      </c>
      <c r="E76" s="33"/>
      <c r="F76" s="105" t="s">
        <v>53</v>
      </c>
      <c r="G76" s="43" t="s">
        <v>52</v>
      </c>
      <c r="H76" s="33"/>
      <c r="I76" s="33"/>
      <c r="J76" s="106" t="s">
        <v>53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2" t="str">
        <f>E7</f>
        <v>Výstavba protierozních opatření PEO 1, PEO 2, PEO 3, PEO 6 v k.ú. Lavičné</v>
      </c>
      <c r="F85" s="223"/>
      <c r="G85" s="223"/>
      <c r="H85" s="223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2" t="str">
        <f>E9</f>
        <v>304/15-3-1 - SO 03 Průleh PEO 3</v>
      </c>
      <c r="F87" s="224"/>
      <c r="G87" s="224"/>
      <c r="H87" s="224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21</v>
      </c>
      <c r="D89" s="30"/>
      <c r="E89" s="30"/>
      <c r="F89" s="23" t="str">
        <f>F12</f>
        <v>Lavičné</v>
      </c>
      <c r="G89" s="30"/>
      <c r="H89" s="30"/>
      <c r="I89" s="25" t="s">
        <v>23</v>
      </c>
      <c r="J89" s="53" t="str">
        <f>IF(J12="","",J12)</f>
        <v>26. 11. 2015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27</v>
      </c>
      <c r="D91" s="30"/>
      <c r="E91" s="30"/>
      <c r="F91" s="23" t="str">
        <f>E15</f>
        <v xml:space="preserve"> </v>
      </c>
      <c r="G91" s="30"/>
      <c r="H91" s="30"/>
      <c r="I91" s="25" t="s">
        <v>33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31</v>
      </c>
      <c r="D92" s="30"/>
      <c r="E92" s="30"/>
      <c r="F92" s="23" t="str">
        <f>IF(E18="","",E18)</f>
        <v>Vyplň údaj</v>
      </c>
      <c r="G92" s="30"/>
      <c r="H92" s="30"/>
      <c r="I92" s="25" t="s">
        <v>35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94</v>
      </c>
      <c r="D94" s="99"/>
      <c r="E94" s="99"/>
      <c r="F94" s="99"/>
      <c r="G94" s="99"/>
      <c r="H94" s="99"/>
      <c r="I94" s="99"/>
      <c r="J94" s="108" t="s">
        <v>95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96</v>
      </c>
      <c r="D96" s="30"/>
      <c r="E96" s="30"/>
      <c r="F96" s="30"/>
      <c r="G96" s="30"/>
      <c r="H96" s="30"/>
      <c r="I96" s="30"/>
      <c r="J96" s="69">
        <f>J123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97</v>
      </c>
    </row>
    <row r="97" spans="1:31" s="9" customFormat="1" ht="24.95" customHeight="1">
      <c r="B97" s="110"/>
      <c r="D97" s="111" t="s">
        <v>165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1:31" s="10" customFormat="1" ht="19.899999999999999" customHeight="1">
      <c r="B98" s="114"/>
      <c r="D98" s="115" t="s">
        <v>166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1:31" s="10" customFormat="1" ht="19.899999999999999" customHeight="1">
      <c r="B99" s="114"/>
      <c r="D99" s="115" t="s">
        <v>167</v>
      </c>
      <c r="E99" s="116"/>
      <c r="F99" s="116"/>
      <c r="G99" s="116"/>
      <c r="H99" s="116"/>
      <c r="I99" s="116"/>
      <c r="J99" s="117">
        <f>J185</f>
        <v>0</v>
      </c>
      <c r="L99" s="114"/>
    </row>
    <row r="100" spans="1:31" s="10" customFormat="1" ht="19.899999999999999" customHeight="1">
      <c r="B100" s="114"/>
      <c r="D100" s="115" t="s">
        <v>168</v>
      </c>
      <c r="E100" s="116"/>
      <c r="F100" s="116"/>
      <c r="G100" s="116"/>
      <c r="H100" s="116"/>
      <c r="I100" s="116"/>
      <c r="J100" s="117">
        <f>J193</f>
        <v>0</v>
      </c>
      <c r="L100" s="114"/>
    </row>
    <row r="101" spans="1:31" s="10" customFormat="1" ht="19.899999999999999" customHeight="1">
      <c r="B101" s="114"/>
      <c r="D101" s="115" t="s">
        <v>169</v>
      </c>
      <c r="E101" s="116"/>
      <c r="F101" s="116"/>
      <c r="G101" s="116"/>
      <c r="H101" s="116"/>
      <c r="I101" s="116"/>
      <c r="J101" s="117">
        <f>J205</f>
        <v>0</v>
      </c>
      <c r="L101" s="114"/>
    </row>
    <row r="102" spans="1:31" s="9" customFormat="1" ht="24.95" customHeight="1">
      <c r="B102" s="110"/>
      <c r="D102" s="111" t="s">
        <v>170</v>
      </c>
      <c r="E102" s="112"/>
      <c r="F102" s="112"/>
      <c r="G102" s="112"/>
      <c r="H102" s="112"/>
      <c r="I102" s="112"/>
      <c r="J102" s="113">
        <f>J208</f>
        <v>0</v>
      </c>
      <c r="L102" s="110"/>
    </row>
    <row r="103" spans="1:31" s="10" customFormat="1" ht="19.899999999999999" customHeight="1">
      <c r="B103" s="114"/>
      <c r="D103" s="115" t="s">
        <v>171</v>
      </c>
      <c r="E103" s="116"/>
      <c r="F103" s="116"/>
      <c r="G103" s="116"/>
      <c r="H103" s="116"/>
      <c r="I103" s="116"/>
      <c r="J103" s="117">
        <f>J209</f>
        <v>0</v>
      </c>
      <c r="L103" s="114"/>
    </row>
    <row r="104" spans="1:31" s="2" customFormat="1" ht="21.7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102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22" t="str">
        <f>E7</f>
        <v>Výstavba protierozních opatření PEO 1, PEO 2, PEO 3, PEO 6 v k.ú. Lavičné</v>
      </c>
      <c r="F113" s="223"/>
      <c r="G113" s="223"/>
      <c r="H113" s="223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91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02" t="str">
        <f>E9</f>
        <v>304/15-3-1 - SO 03 Průleh PEO 3</v>
      </c>
      <c r="F115" s="224"/>
      <c r="G115" s="224"/>
      <c r="H115" s="224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21</v>
      </c>
      <c r="D117" s="30"/>
      <c r="E117" s="30"/>
      <c r="F117" s="23" t="str">
        <f>F12</f>
        <v>Lavičné</v>
      </c>
      <c r="G117" s="30"/>
      <c r="H117" s="30"/>
      <c r="I117" s="25" t="s">
        <v>23</v>
      </c>
      <c r="J117" s="53" t="str">
        <f>IF(J12="","",J12)</f>
        <v>26. 11. 2015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27</v>
      </c>
      <c r="D119" s="30"/>
      <c r="E119" s="30"/>
      <c r="F119" s="23" t="str">
        <f>E15</f>
        <v xml:space="preserve"> </v>
      </c>
      <c r="G119" s="30"/>
      <c r="H119" s="30"/>
      <c r="I119" s="25" t="s">
        <v>33</v>
      </c>
      <c r="J119" s="28" t="str">
        <f>E21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5" t="s">
        <v>31</v>
      </c>
      <c r="D120" s="30"/>
      <c r="E120" s="30"/>
      <c r="F120" s="23" t="str">
        <f>IF(E18="","",E18)</f>
        <v>Vyplň údaj</v>
      </c>
      <c r="G120" s="30"/>
      <c r="H120" s="30"/>
      <c r="I120" s="25" t="s">
        <v>35</v>
      </c>
      <c r="J120" s="28" t="str">
        <f>E24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18"/>
      <c r="B122" s="119"/>
      <c r="C122" s="120" t="s">
        <v>103</v>
      </c>
      <c r="D122" s="121" t="s">
        <v>62</v>
      </c>
      <c r="E122" s="121" t="s">
        <v>58</v>
      </c>
      <c r="F122" s="121" t="s">
        <v>59</v>
      </c>
      <c r="G122" s="121" t="s">
        <v>104</v>
      </c>
      <c r="H122" s="121" t="s">
        <v>105</v>
      </c>
      <c r="I122" s="121" t="s">
        <v>106</v>
      </c>
      <c r="J122" s="121" t="s">
        <v>95</v>
      </c>
      <c r="K122" s="122" t="s">
        <v>107</v>
      </c>
      <c r="L122" s="123"/>
      <c r="M122" s="60" t="s">
        <v>1</v>
      </c>
      <c r="N122" s="61" t="s">
        <v>41</v>
      </c>
      <c r="O122" s="61" t="s">
        <v>108</v>
      </c>
      <c r="P122" s="61" t="s">
        <v>109</v>
      </c>
      <c r="Q122" s="61" t="s">
        <v>110</v>
      </c>
      <c r="R122" s="61" t="s">
        <v>111</v>
      </c>
      <c r="S122" s="61" t="s">
        <v>112</v>
      </c>
      <c r="T122" s="62" t="s">
        <v>113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</row>
    <row r="123" spans="1:65" s="2" customFormat="1" ht="22.9" customHeight="1">
      <c r="A123" s="30"/>
      <c r="B123" s="31"/>
      <c r="C123" s="67" t="s">
        <v>114</v>
      </c>
      <c r="D123" s="30"/>
      <c r="E123" s="30"/>
      <c r="F123" s="30"/>
      <c r="G123" s="30"/>
      <c r="H123" s="30"/>
      <c r="I123" s="30"/>
      <c r="J123" s="124">
        <f>BK123</f>
        <v>0</v>
      </c>
      <c r="K123" s="30"/>
      <c r="L123" s="31"/>
      <c r="M123" s="63"/>
      <c r="N123" s="54"/>
      <c r="O123" s="64"/>
      <c r="P123" s="125">
        <f>P124+P208</f>
        <v>0</v>
      </c>
      <c r="Q123" s="64"/>
      <c r="R123" s="125">
        <f>R124+R208</f>
        <v>72.034445200000008</v>
      </c>
      <c r="S123" s="64"/>
      <c r="T123" s="126">
        <f>T124+T208</f>
        <v>480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76</v>
      </c>
      <c r="AU123" s="15" t="s">
        <v>97</v>
      </c>
      <c r="BK123" s="127">
        <f>BK124+BK208</f>
        <v>0</v>
      </c>
    </row>
    <row r="124" spans="1:65" s="12" customFormat="1" ht="25.9" customHeight="1">
      <c r="B124" s="128"/>
      <c r="D124" s="129" t="s">
        <v>76</v>
      </c>
      <c r="E124" s="130" t="s">
        <v>172</v>
      </c>
      <c r="F124" s="130" t="s">
        <v>173</v>
      </c>
      <c r="I124" s="131"/>
      <c r="J124" s="132">
        <f>BK124</f>
        <v>0</v>
      </c>
      <c r="L124" s="128"/>
      <c r="M124" s="133"/>
      <c r="N124" s="134"/>
      <c r="O124" s="134"/>
      <c r="P124" s="135">
        <f>P125+P185+P193+P205</f>
        <v>0</v>
      </c>
      <c r="Q124" s="134"/>
      <c r="R124" s="135">
        <f>R125+R185+R193+R205</f>
        <v>72.034445200000008</v>
      </c>
      <c r="S124" s="134"/>
      <c r="T124" s="136">
        <f>T125+T185+T193+T205</f>
        <v>480</v>
      </c>
      <c r="AR124" s="129" t="s">
        <v>20</v>
      </c>
      <c r="AT124" s="137" t="s">
        <v>76</v>
      </c>
      <c r="AU124" s="137" t="s">
        <v>77</v>
      </c>
      <c r="AY124" s="129" t="s">
        <v>118</v>
      </c>
      <c r="BK124" s="138">
        <f>BK125+BK185+BK193+BK205</f>
        <v>0</v>
      </c>
    </row>
    <row r="125" spans="1:65" s="12" customFormat="1" ht="22.9" customHeight="1">
      <c r="B125" s="128"/>
      <c r="D125" s="129" t="s">
        <v>76</v>
      </c>
      <c r="E125" s="139" t="s">
        <v>20</v>
      </c>
      <c r="F125" s="139" t="s">
        <v>174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SUM(P126:P184)</f>
        <v>0</v>
      </c>
      <c r="Q125" s="134"/>
      <c r="R125" s="135">
        <f>SUM(R126:R184)</f>
        <v>0.12756200000000001</v>
      </c>
      <c r="S125" s="134"/>
      <c r="T125" s="136">
        <f>SUM(T126:T184)</f>
        <v>0</v>
      </c>
      <c r="AR125" s="129" t="s">
        <v>20</v>
      </c>
      <c r="AT125" s="137" t="s">
        <v>76</v>
      </c>
      <c r="AU125" s="137" t="s">
        <v>20</v>
      </c>
      <c r="AY125" s="129" t="s">
        <v>118</v>
      </c>
      <c r="BK125" s="138">
        <f>SUM(BK126:BK184)</f>
        <v>0</v>
      </c>
    </row>
    <row r="126" spans="1:65" s="2" customFormat="1" ht="16.5" customHeight="1">
      <c r="A126" s="30"/>
      <c r="B126" s="141"/>
      <c r="C126" s="142" t="s">
        <v>20</v>
      </c>
      <c r="D126" s="142" t="s">
        <v>121</v>
      </c>
      <c r="E126" s="143" t="s">
        <v>175</v>
      </c>
      <c r="F126" s="144" t="s">
        <v>176</v>
      </c>
      <c r="G126" s="145" t="s">
        <v>177</v>
      </c>
      <c r="H126" s="146">
        <v>3865</v>
      </c>
      <c r="I126" s="147"/>
      <c r="J126" s="148">
        <f>ROUND(I126*H126,2)</f>
        <v>0</v>
      </c>
      <c r="K126" s="144" t="s">
        <v>125</v>
      </c>
      <c r="L126" s="31"/>
      <c r="M126" s="149" t="s">
        <v>1</v>
      </c>
      <c r="N126" s="150" t="s">
        <v>42</v>
      </c>
      <c r="O126" s="56"/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3" t="s">
        <v>140</v>
      </c>
      <c r="AT126" s="153" t="s">
        <v>121</v>
      </c>
      <c r="AU126" s="153" t="s">
        <v>86</v>
      </c>
      <c r="AY126" s="15" t="s">
        <v>118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5" t="s">
        <v>20</v>
      </c>
      <c r="BK126" s="154">
        <f>ROUND(I126*H126,2)</f>
        <v>0</v>
      </c>
      <c r="BL126" s="15" t="s">
        <v>140</v>
      </c>
      <c r="BM126" s="153" t="s">
        <v>178</v>
      </c>
    </row>
    <row r="127" spans="1:65" s="2" customFormat="1" ht="11.25">
      <c r="A127" s="30"/>
      <c r="B127" s="31"/>
      <c r="C127" s="30"/>
      <c r="D127" s="155" t="s">
        <v>128</v>
      </c>
      <c r="E127" s="30"/>
      <c r="F127" s="156" t="s">
        <v>179</v>
      </c>
      <c r="G127" s="30"/>
      <c r="H127" s="30"/>
      <c r="I127" s="157"/>
      <c r="J127" s="30"/>
      <c r="K127" s="30"/>
      <c r="L127" s="31"/>
      <c r="M127" s="158"/>
      <c r="N127" s="159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128</v>
      </c>
      <c r="AU127" s="15" t="s">
        <v>86</v>
      </c>
    </row>
    <row r="128" spans="1:65" s="2" customFormat="1" ht="29.25">
      <c r="A128" s="30"/>
      <c r="B128" s="31"/>
      <c r="C128" s="30"/>
      <c r="D128" s="155" t="s">
        <v>180</v>
      </c>
      <c r="E128" s="30"/>
      <c r="F128" s="164" t="s">
        <v>181</v>
      </c>
      <c r="G128" s="30"/>
      <c r="H128" s="30"/>
      <c r="I128" s="157"/>
      <c r="J128" s="30"/>
      <c r="K128" s="30"/>
      <c r="L128" s="31"/>
      <c r="M128" s="158"/>
      <c r="N128" s="15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180</v>
      </c>
      <c r="AU128" s="15" t="s">
        <v>86</v>
      </c>
    </row>
    <row r="129" spans="1:65" s="2" customFormat="1" ht="16.5" customHeight="1">
      <c r="A129" s="30"/>
      <c r="B129" s="141"/>
      <c r="C129" s="142" t="s">
        <v>86</v>
      </c>
      <c r="D129" s="142" t="s">
        <v>121</v>
      </c>
      <c r="E129" s="143" t="s">
        <v>182</v>
      </c>
      <c r="F129" s="144" t="s">
        <v>183</v>
      </c>
      <c r="G129" s="145" t="s">
        <v>184</v>
      </c>
      <c r="H129" s="146">
        <v>975.66</v>
      </c>
      <c r="I129" s="147"/>
      <c r="J129" s="148">
        <f>ROUND(I129*H129,2)</f>
        <v>0</v>
      </c>
      <c r="K129" s="144" t="s">
        <v>125</v>
      </c>
      <c r="L129" s="31"/>
      <c r="M129" s="149" t="s">
        <v>1</v>
      </c>
      <c r="N129" s="150" t="s">
        <v>42</v>
      </c>
      <c r="O129" s="56"/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140</v>
      </c>
      <c r="AT129" s="153" t="s">
        <v>121</v>
      </c>
      <c r="AU129" s="153" t="s">
        <v>86</v>
      </c>
      <c r="AY129" s="15" t="s">
        <v>118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5" t="s">
        <v>20</v>
      </c>
      <c r="BK129" s="154">
        <f>ROUND(I129*H129,2)</f>
        <v>0</v>
      </c>
      <c r="BL129" s="15" t="s">
        <v>140</v>
      </c>
      <c r="BM129" s="153" t="s">
        <v>185</v>
      </c>
    </row>
    <row r="130" spans="1:65" s="2" customFormat="1" ht="19.5">
      <c r="A130" s="30"/>
      <c r="B130" s="31"/>
      <c r="C130" s="30"/>
      <c r="D130" s="155" t="s">
        <v>128</v>
      </c>
      <c r="E130" s="30"/>
      <c r="F130" s="156" t="s">
        <v>186</v>
      </c>
      <c r="G130" s="30"/>
      <c r="H130" s="30"/>
      <c r="I130" s="157"/>
      <c r="J130" s="30"/>
      <c r="K130" s="30"/>
      <c r="L130" s="31"/>
      <c r="M130" s="158"/>
      <c r="N130" s="15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128</v>
      </c>
      <c r="AU130" s="15" t="s">
        <v>86</v>
      </c>
    </row>
    <row r="131" spans="1:65" s="2" customFormat="1" ht="29.25">
      <c r="A131" s="30"/>
      <c r="B131" s="31"/>
      <c r="C131" s="30"/>
      <c r="D131" s="155" t="s">
        <v>180</v>
      </c>
      <c r="E131" s="30"/>
      <c r="F131" s="164" t="s">
        <v>187</v>
      </c>
      <c r="G131" s="30"/>
      <c r="H131" s="30"/>
      <c r="I131" s="157"/>
      <c r="J131" s="30"/>
      <c r="K131" s="30"/>
      <c r="L131" s="31"/>
      <c r="M131" s="158"/>
      <c r="N131" s="159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180</v>
      </c>
      <c r="AU131" s="15" t="s">
        <v>86</v>
      </c>
    </row>
    <row r="132" spans="1:65" s="2" customFormat="1" ht="16.5" customHeight="1">
      <c r="A132" s="30"/>
      <c r="B132" s="141"/>
      <c r="C132" s="142" t="s">
        <v>134</v>
      </c>
      <c r="D132" s="142" t="s">
        <v>121</v>
      </c>
      <c r="E132" s="143" t="s">
        <v>188</v>
      </c>
      <c r="F132" s="144" t="s">
        <v>189</v>
      </c>
      <c r="G132" s="145" t="s">
        <v>184</v>
      </c>
      <c r="H132" s="146">
        <v>1169.07</v>
      </c>
      <c r="I132" s="147"/>
      <c r="J132" s="148">
        <f>ROUND(I132*H132,2)</f>
        <v>0</v>
      </c>
      <c r="K132" s="144" t="s">
        <v>125</v>
      </c>
      <c r="L132" s="31"/>
      <c r="M132" s="149" t="s">
        <v>1</v>
      </c>
      <c r="N132" s="150" t="s">
        <v>42</v>
      </c>
      <c r="O132" s="56"/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3" t="s">
        <v>140</v>
      </c>
      <c r="AT132" s="153" t="s">
        <v>121</v>
      </c>
      <c r="AU132" s="153" t="s">
        <v>86</v>
      </c>
      <c r="AY132" s="15" t="s">
        <v>118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5" t="s">
        <v>20</v>
      </c>
      <c r="BK132" s="154">
        <f>ROUND(I132*H132,2)</f>
        <v>0</v>
      </c>
      <c r="BL132" s="15" t="s">
        <v>140</v>
      </c>
      <c r="BM132" s="153" t="s">
        <v>190</v>
      </c>
    </row>
    <row r="133" spans="1:65" s="2" customFormat="1" ht="19.5">
      <c r="A133" s="30"/>
      <c r="B133" s="31"/>
      <c r="C133" s="30"/>
      <c r="D133" s="155" t="s">
        <v>128</v>
      </c>
      <c r="E133" s="30"/>
      <c r="F133" s="156" t="s">
        <v>191</v>
      </c>
      <c r="G133" s="30"/>
      <c r="H133" s="30"/>
      <c r="I133" s="157"/>
      <c r="J133" s="30"/>
      <c r="K133" s="30"/>
      <c r="L133" s="31"/>
      <c r="M133" s="158"/>
      <c r="N133" s="15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128</v>
      </c>
      <c r="AU133" s="15" t="s">
        <v>86</v>
      </c>
    </row>
    <row r="134" spans="1:65" s="2" customFormat="1" ht="29.25">
      <c r="A134" s="30"/>
      <c r="B134" s="31"/>
      <c r="C134" s="30"/>
      <c r="D134" s="155" t="s">
        <v>180</v>
      </c>
      <c r="E134" s="30"/>
      <c r="F134" s="164" t="s">
        <v>187</v>
      </c>
      <c r="G134" s="30"/>
      <c r="H134" s="30"/>
      <c r="I134" s="157"/>
      <c r="J134" s="30"/>
      <c r="K134" s="30"/>
      <c r="L134" s="31"/>
      <c r="M134" s="158"/>
      <c r="N134" s="159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180</v>
      </c>
      <c r="AU134" s="15" t="s">
        <v>86</v>
      </c>
    </row>
    <row r="135" spans="1:65" s="2" customFormat="1" ht="16.5" customHeight="1">
      <c r="A135" s="30"/>
      <c r="B135" s="141"/>
      <c r="C135" s="142" t="s">
        <v>140</v>
      </c>
      <c r="D135" s="142" t="s">
        <v>121</v>
      </c>
      <c r="E135" s="143" t="s">
        <v>192</v>
      </c>
      <c r="F135" s="144" t="s">
        <v>193</v>
      </c>
      <c r="G135" s="145" t="s">
        <v>184</v>
      </c>
      <c r="H135" s="146">
        <v>1169.07</v>
      </c>
      <c r="I135" s="147"/>
      <c r="J135" s="148">
        <f>ROUND(I135*H135,2)</f>
        <v>0</v>
      </c>
      <c r="K135" s="144" t="s">
        <v>125</v>
      </c>
      <c r="L135" s="31"/>
      <c r="M135" s="149" t="s">
        <v>1</v>
      </c>
      <c r="N135" s="150" t="s">
        <v>42</v>
      </c>
      <c r="O135" s="56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3" t="s">
        <v>140</v>
      </c>
      <c r="AT135" s="153" t="s">
        <v>121</v>
      </c>
      <c r="AU135" s="153" t="s">
        <v>86</v>
      </c>
      <c r="AY135" s="15" t="s">
        <v>118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5" t="s">
        <v>20</v>
      </c>
      <c r="BK135" s="154">
        <f>ROUND(I135*H135,2)</f>
        <v>0</v>
      </c>
      <c r="BL135" s="15" t="s">
        <v>140</v>
      </c>
      <c r="BM135" s="153" t="s">
        <v>194</v>
      </c>
    </row>
    <row r="136" spans="1:65" s="2" customFormat="1" ht="19.5">
      <c r="A136" s="30"/>
      <c r="B136" s="31"/>
      <c r="C136" s="30"/>
      <c r="D136" s="155" t="s">
        <v>128</v>
      </c>
      <c r="E136" s="30"/>
      <c r="F136" s="156" t="s">
        <v>195</v>
      </c>
      <c r="G136" s="30"/>
      <c r="H136" s="30"/>
      <c r="I136" s="157"/>
      <c r="J136" s="30"/>
      <c r="K136" s="30"/>
      <c r="L136" s="31"/>
      <c r="M136" s="158"/>
      <c r="N136" s="159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128</v>
      </c>
      <c r="AU136" s="15" t="s">
        <v>86</v>
      </c>
    </row>
    <row r="137" spans="1:65" s="2" customFormat="1" ht="16.5" customHeight="1">
      <c r="A137" s="30"/>
      <c r="B137" s="141"/>
      <c r="C137" s="142" t="s">
        <v>117</v>
      </c>
      <c r="D137" s="142" t="s">
        <v>121</v>
      </c>
      <c r="E137" s="143" t="s">
        <v>196</v>
      </c>
      <c r="F137" s="144" t="s">
        <v>197</v>
      </c>
      <c r="G137" s="145" t="s">
        <v>184</v>
      </c>
      <c r="H137" s="146">
        <v>49.37</v>
      </c>
      <c r="I137" s="147"/>
      <c r="J137" s="148">
        <f>ROUND(I137*H137,2)</f>
        <v>0</v>
      </c>
      <c r="K137" s="144" t="s">
        <v>125</v>
      </c>
      <c r="L137" s="31"/>
      <c r="M137" s="149" t="s">
        <v>1</v>
      </c>
      <c r="N137" s="150" t="s">
        <v>42</v>
      </c>
      <c r="O137" s="56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3" t="s">
        <v>140</v>
      </c>
      <c r="AT137" s="153" t="s">
        <v>121</v>
      </c>
      <c r="AU137" s="153" t="s">
        <v>86</v>
      </c>
      <c r="AY137" s="15" t="s">
        <v>118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5" t="s">
        <v>20</v>
      </c>
      <c r="BK137" s="154">
        <f>ROUND(I137*H137,2)</f>
        <v>0</v>
      </c>
      <c r="BL137" s="15" t="s">
        <v>140</v>
      </c>
      <c r="BM137" s="153" t="s">
        <v>198</v>
      </c>
    </row>
    <row r="138" spans="1:65" s="2" customFormat="1" ht="19.5">
      <c r="A138" s="30"/>
      <c r="B138" s="31"/>
      <c r="C138" s="30"/>
      <c r="D138" s="155" t="s">
        <v>128</v>
      </c>
      <c r="E138" s="30"/>
      <c r="F138" s="156" t="s">
        <v>199</v>
      </c>
      <c r="G138" s="30"/>
      <c r="H138" s="30"/>
      <c r="I138" s="157"/>
      <c r="J138" s="30"/>
      <c r="K138" s="30"/>
      <c r="L138" s="31"/>
      <c r="M138" s="158"/>
      <c r="N138" s="159"/>
      <c r="O138" s="56"/>
      <c r="P138" s="56"/>
      <c r="Q138" s="56"/>
      <c r="R138" s="56"/>
      <c r="S138" s="56"/>
      <c r="T138" s="57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128</v>
      </c>
      <c r="AU138" s="15" t="s">
        <v>86</v>
      </c>
    </row>
    <row r="139" spans="1:65" s="2" customFormat="1" ht="29.25">
      <c r="A139" s="30"/>
      <c r="B139" s="31"/>
      <c r="C139" s="30"/>
      <c r="D139" s="155" t="s">
        <v>180</v>
      </c>
      <c r="E139" s="30"/>
      <c r="F139" s="164" t="s">
        <v>187</v>
      </c>
      <c r="G139" s="30"/>
      <c r="H139" s="30"/>
      <c r="I139" s="157"/>
      <c r="J139" s="30"/>
      <c r="K139" s="30"/>
      <c r="L139" s="31"/>
      <c r="M139" s="158"/>
      <c r="N139" s="15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180</v>
      </c>
      <c r="AU139" s="15" t="s">
        <v>86</v>
      </c>
    </row>
    <row r="140" spans="1:65" s="2" customFormat="1" ht="16.5" customHeight="1">
      <c r="A140" s="30"/>
      <c r="B140" s="141"/>
      <c r="C140" s="142" t="s">
        <v>148</v>
      </c>
      <c r="D140" s="142" t="s">
        <v>121</v>
      </c>
      <c r="E140" s="143" t="s">
        <v>200</v>
      </c>
      <c r="F140" s="144" t="s">
        <v>201</v>
      </c>
      <c r="G140" s="145" t="s">
        <v>184</v>
      </c>
      <c r="H140" s="146">
        <v>49.37</v>
      </c>
      <c r="I140" s="147"/>
      <c r="J140" s="148">
        <f>ROUND(I140*H140,2)</f>
        <v>0</v>
      </c>
      <c r="K140" s="144" t="s">
        <v>125</v>
      </c>
      <c r="L140" s="31"/>
      <c r="M140" s="149" t="s">
        <v>1</v>
      </c>
      <c r="N140" s="150" t="s">
        <v>42</v>
      </c>
      <c r="O140" s="56"/>
      <c r="P140" s="151">
        <f>O140*H140</f>
        <v>0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140</v>
      </c>
      <c r="AT140" s="153" t="s">
        <v>121</v>
      </c>
      <c r="AU140" s="153" t="s">
        <v>86</v>
      </c>
      <c r="AY140" s="15" t="s">
        <v>118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5" t="s">
        <v>20</v>
      </c>
      <c r="BK140" s="154">
        <f>ROUND(I140*H140,2)</f>
        <v>0</v>
      </c>
      <c r="BL140" s="15" t="s">
        <v>140</v>
      </c>
      <c r="BM140" s="153" t="s">
        <v>202</v>
      </c>
    </row>
    <row r="141" spans="1:65" s="2" customFormat="1" ht="19.5">
      <c r="A141" s="30"/>
      <c r="B141" s="31"/>
      <c r="C141" s="30"/>
      <c r="D141" s="155" t="s">
        <v>128</v>
      </c>
      <c r="E141" s="30"/>
      <c r="F141" s="156" t="s">
        <v>203</v>
      </c>
      <c r="G141" s="30"/>
      <c r="H141" s="30"/>
      <c r="I141" s="157"/>
      <c r="J141" s="30"/>
      <c r="K141" s="30"/>
      <c r="L141" s="31"/>
      <c r="M141" s="158"/>
      <c r="N141" s="159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128</v>
      </c>
      <c r="AU141" s="15" t="s">
        <v>86</v>
      </c>
    </row>
    <row r="142" spans="1:65" s="2" customFormat="1" ht="16.5" customHeight="1">
      <c r="A142" s="30"/>
      <c r="B142" s="141"/>
      <c r="C142" s="142" t="s">
        <v>154</v>
      </c>
      <c r="D142" s="142" t="s">
        <v>121</v>
      </c>
      <c r="E142" s="143" t="s">
        <v>204</v>
      </c>
      <c r="F142" s="144" t="s">
        <v>205</v>
      </c>
      <c r="G142" s="145" t="s">
        <v>184</v>
      </c>
      <c r="H142" s="146">
        <v>23.81</v>
      </c>
      <c r="I142" s="147"/>
      <c r="J142" s="148">
        <f>ROUND(I142*H142,2)</f>
        <v>0</v>
      </c>
      <c r="K142" s="144" t="s">
        <v>125</v>
      </c>
      <c r="L142" s="31"/>
      <c r="M142" s="149" t="s">
        <v>1</v>
      </c>
      <c r="N142" s="150" t="s">
        <v>42</v>
      </c>
      <c r="O142" s="56"/>
      <c r="P142" s="151">
        <f>O142*H142</f>
        <v>0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3" t="s">
        <v>140</v>
      </c>
      <c r="AT142" s="153" t="s">
        <v>121</v>
      </c>
      <c r="AU142" s="153" t="s">
        <v>86</v>
      </c>
      <c r="AY142" s="15" t="s">
        <v>118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5" t="s">
        <v>20</v>
      </c>
      <c r="BK142" s="154">
        <f>ROUND(I142*H142,2)</f>
        <v>0</v>
      </c>
      <c r="BL142" s="15" t="s">
        <v>140</v>
      </c>
      <c r="BM142" s="153" t="s">
        <v>206</v>
      </c>
    </row>
    <row r="143" spans="1:65" s="2" customFormat="1" ht="19.5">
      <c r="A143" s="30"/>
      <c r="B143" s="31"/>
      <c r="C143" s="30"/>
      <c r="D143" s="155" t="s">
        <v>128</v>
      </c>
      <c r="E143" s="30"/>
      <c r="F143" s="156" t="s">
        <v>207</v>
      </c>
      <c r="G143" s="30"/>
      <c r="H143" s="30"/>
      <c r="I143" s="157"/>
      <c r="J143" s="30"/>
      <c r="K143" s="30"/>
      <c r="L143" s="31"/>
      <c r="M143" s="158"/>
      <c r="N143" s="159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128</v>
      </c>
      <c r="AU143" s="15" t="s">
        <v>86</v>
      </c>
    </row>
    <row r="144" spans="1:65" s="2" customFormat="1" ht="29.25">
      <c r="A144" s="30"/>
      <c r="B144" s="31"/>
      <c r="C144" s="30"/>
      <c r="D144" s="155" t="s">
        <v>180</v>
      </c>
      <c r="E144" s="30"/>
      <c r="F144" s="164" t="s">
        <v>187</v>
      </c>
      <c r="G144" s="30"/>
      <c r="H144" s="30"/>
      <c r="I144" s="157"/>
      <c r="J144" s="30"/>
      <c r="K144" s="30"/>
      <c r="L144" s="31"/>
      <c r="M144" s="158"/>
      <c r="N144" s="15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180</v>
      </c>
      <c r="AU144" s="15" t="s">
        <v>86</v>
      </c>
    </row>
    <row r="145" spans="1:65" s="2" customFormat="1" ht="16.5" customHeight="1">
      <c r="A145" s="30"/>
      <c r="B145" s="141"/>
      <c r="C145" s="142" t="s">
        <v>160</v>
      </c>
      <c r="D145" s="142" t="s">
        <v>121</v>
      </c>
      <c r="E145" s="143" t="s">
        <v>208</v>
      </c>
      <c r="F145" s="144" t="s">
        <v>209</v>
      </c>
      <c r="G145" s="145" t="s">
        <v>184</v>
      </c>
      <c r="H145" s="146">
        <v>23.81</v>
      </c>
      <c r="I145" s="147"/>
      <c r="J145" s="148">
        <f>ROUND(I145*H145,2)</f>
        <v>0</v>
      </c>
      <c r="K145" s="144" t="s">
        <v>125</v>
      </c>
      <c r="L145" s="31"/>
      <c r="M145" s="149" t="s">
        <v>1</v>
      </c>
      <c r="N145" s="150" t="s">
        <v>42</v>
      </c>
      <c r="O145" s="56"/>
      <c r="P145" s="151">
        <f>O145*H145</f>
        <v>0</v>
      </c>
      <c r="Q145" s="151">
        <v>0</v>
      </c>
      <c r="R145" s="151">
        <f>Q145*H145</f>
        <v>0</v>
      </c>
      <c r="S145" s="151">
        <v>0</v>
      </c>
      <c r="T145" s="15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3" t="s">
        <v>140</v>
      </c>
      <c r="AT145" s="153" t="s">
        <v>121</v>
      </c>
      <c r="AU145" s="153" t="s">
        <v>86</v>
      </c>
      <c r="AY145" s="15" t="s">
        <v>118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5" t="s">
        <v>20</v>
      </c>
      <c r="BK145" s="154">
        <f>ROUND(I145*H145,2)</f>
        <v>0</v>
      </c>
      <c r="BL145" s="15" t="s">
        <v>140</v>
      </c>
      <c r="BM145" s="153" t="s">
        <v>210</v>
      </c>
    </row>
    <row r="146" spans="1:65" s="2" customFormat="1" ht="19.5">
      <c r="A146" s="30"/>
      <c r="B146" s="31"/>
      <c r="C146" s="30"/>
      <c r="D146" s="155" t="s">
        <v>128</v>
      </c>
      <c r="E146" s="30"/>
      <c r="F146" s="156" t="s">
        <v>211</v>
      </c>
      <c r="G146" s="30"/>
      <c r="H146" s="30"/>
      <c r="I146" s="157"/>
      <c r="J146" s="30"/>
      <c r="K146" s="30"/>
      <c r="L146" s="31"/>
      <c r="M146" s="158"/>
      <c r="N146" s="159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128</v>
      </c>
      <c r="AU146" s="15" t="s">
        <v>86</v>
      </c>
    </row>
    <row r="147" spans="1:65" s="2" customFormat="1" ht="16.5" customHeight="1">
      <c r="A147" s="30"/>
      <c r="B147" s="141"/>
      <c r="C147" s="142" t="s">
        <v>8</v>
      </c>
      <c r="D147" s="142" t="s">
        <v>121</v>
      </c>
      <c r="E147" s="143" t="s">
        <v>212</v>
      </c>
      <c r="F147" s="144" t="s">
        <v>213</v>
      </c>
      <c r="G147" s="145" t="s">
        <v>184</v>
      </c>
      <c r="H147" s="146">
        <v>1242.25</v>
      </c>
      <c r="I147" s="147"/>
      <c r="J147" s="148">
        <f>ROUND(I147*H147,2)</f>
        <v>0</v>
      </c>
      <c r="K147" s="144" t="s">
        <v>125</v>
      </c>
      <c r="L147" s="31"/>
      <c r="M147" s="149" t="s">
        <v>1</v>
      </c>
      <c r="N147" s="150" t="s">
        <v>42</v>
      </c>
      <c r="O147" s="56"/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3" t="s">
        <v>140</v>
      </c>
      <c r="AT147" s="153" t="s">
        <v>121</v>
      </c>
      <c r="AU147" s="153" t="s">
        <v>86</v>
      </c>
      <c r="AY147" s="15" t="s">
        <v>118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5" t="s">
        <v>20</v>
      </c>
      <c r="BK147" s="154">
        <f>ROUND(I147*H147,2)</f>
        <v>0</v>
      </c>
      <c r="BL147" s="15" t="s">
        <v>140</v>
      </c>
      <c r="BM147" s="153" t="s">
        <v>214</v>
      </c>
    </row>
    <row r="148" spans="1:65" s="2" customFormat="1" ht="19.5">
      <c r="A148" s="30"/>
      <c r="B148" s="31"/>
      <c r="C148" s="30"/>
      <c r="D148" s="155" t="s">
        <v>128</v>
      </c>
      <c r="E148" s="30"/>
      <c r="F148" s="156" t="s">
        <v>215</v>
      </c>
      <c r="G148" s="30"/>
      <c r="H148" s="30"/>
      <c r="I148" s="157"/>
      <c r="J148" s="30"/>
      <c r="K148" s="30"/>
      <c r="L148" s="31"/>
      <c r="M148" s="158"/>
      <c r="N148" s="159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128</v>
      </c>
      <c r="AU148" s="15" t="s">
        <v>86</v>
      </c>
    </row>
    <row r="149" spans="1:65" s="2" customFormat="1" ht="19.5">
      <c r="A149" s="30"/>
      <c r="B149" s="31"/>
      <c r="C149" s="30"/>
      <c r="D149" s="155" t="s">
        <v>180</v>
      </c>
      <c r="E149" s="30"/>
      <c r="F149" s="164" t="s">
        <v>216</v>
      </c>
      <c r="G149" s="30"/>
      <c r="H149" s="30"/>
      <c r="I149" s="157"/>
      <c r="J149" s="30"/>
      <c r="K149" s="30"/>
      <c r="L149" s="31"/>
      <c r="M149" s="158"/>
      <c r="N149" s="159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180</v>
      </c>
      <c r="AU149" s="15" t="s">
        <v>86</v>
      </c>
    </row>
    <row r="150" spans="1:65" s="13" customFormat="1" ht="11.25">
      <c r="B150" s="165"/>
      <c r="D150" s="155" t="s">
        <v>217</v>
      </c>
      <c r="E150" s="166" t="s">
        <v>1</v>
      </c>
      <c r="F150" s="167" t="s">
        <v>218</v>
      </c>
      <c r="H150" s="168">
        <v>1242.25</v>
      </c>
      <c r="I150" s="169"/>
      <c r="L150" s="165"/>
      <c r="M150" s="170"/>
      <c r="N150" s="171"/>
      <c r="O150" s="171"/>
      <c r="P150" s="171"/>
      <c r="Q150" s="171"/>
      <c r="R150" s="171"/>
      <c r="S150" s="171"/>
      <c r="T150" s="172"/>
      <c r="AT150" s="166" t="s">
        <v>217</v>
      </c>
      <c r="AU150" s="166" t="s">
        <v>86</v>
      </c>
      <c r="AV150" s="13" t="s">
        <v>86</v>
      </c>
      <c r="AW150" s="13" t="s">
        <v>34</v>
      </c>
      <c r="AX150" s="13" t="s">
        <v>20</v>
      </c>
      <c r="AY150" s="166" t="s">
        <v>118</v>
      </c>
    </row>
    <row r="151" spans="1:65" s="2" customFormat="1" ht="16.5" customHeight="1">
      <c r="A151" s="30"/>
      <c r="B151" s="141"/>
      <c r="C151" s="142" t="s">
        <v>219</v>
      </c>
      <c r="D151" s="142" t="s">
        <v>121</v>
      </c>
      <c r="E151" s="143" t="s">
        <v>220</v>
      </c>
      <c r="F151" s="144" t="s">
        <v>221</v>
      </c>
      <c r="G151" s="145" t="s">
        <v>184</v>
      </c>
      <c r="H151" s="146">
        <v>445.66</v>
      </c>
      <c r="I151" s="147"/>
      <c r="J151" s="148">
        <f>ROUND(I151*H151,2)</f>
        <v>0</v>
      </c>
      <c r="K151" s="144" t="s">
        <v>125</v>
      </c>
      <c r="L151" s="31"/>
      <c r="M151" s="149" t="s">
        <v>1</v>
      </c>
      <c r="N151" s="150" t="s">
        <v>42</v>
      </c>
      <c r="O151" s="56"/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3" t="s">
        <v>140</v>
      </c>
      <c r="AT151" s="153" t="s">
        <v>121</v>
      </c>
      <c r="AU151" s="153" t="s">
        <v>86</v>
      </c>
      <c r="AY151" s="15" t="s">
        <v>118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5" t="s">
        <v>20</v>
      </c>
      <c r="BK151" s="154">
        <f>ROUND(I151*H151,2)</f>
        <v>0</v>
      </c>
      <c r="BL151" s="15" t="s">
        <v>140</v>
      </c>
      <c r="BM151" s="153" t="s">
        <v>222</v>
      </c>
    </row>
    <row r="152" spans="1:65" s="2" customFormat="1" ht="19.5">
      <c r="A152" s="30"/>
      <c r="B152" s="31"/>
      <c r="C152" s="30"/>
      <c r="D152" s="155" t="s">
        <v>128</v>
      </c>
      <c r="E152" s="30"/>
      <c r="F152" s="156" t="s">
        <v>223</v>
      </c>
      <c r="G152" s="30"/>
      <c r="H152" s="30"/>
      <c r="I152" s="157"/>
      <c r="J152" s="30"/>
      <c r="K152" s="30"/>
      <c r="L152" s="31"/>
      <c r="M152" s="158"/>
      <c r="N152" s="159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128</v>
      </c>
      <c r="AU152" s="15" t="s">
        <v>86</v>
      </c>
    </row>
    <row r="153" spans="1:65" s="13" customFormat="1" ht="11.25">
      <c r="B153" s="165"/>
      <c r="D153" s="155" t="s">
        <v>217</v>
      </c>
      <c r="E153" s="166" t="s">
        <v>1</v>
      </c>
      <c r="F153" s="167" t="s">
        <v>224</v>
      </c>
      <c r="H153" s="168">
        <v>445.66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6" t="s">
        <v>217</v>
      </c>
      <c r="AU153" s="166" t="s">
        <v>86</v>
      </c>
      <c r="AV153" s="13" t="s">
        <v>86</v>
      </c>
      <c r="AW153" s="13" t="s">
        <v>34</v>
      </c>
      <c r="AX153" s="13" t="s">
        <v>20</v>
      </c>
      <c r="AY153" s="166" t="s">
        <v>118</v>
      </c>
    </row>
    <row r="154" spans="1:65" s="2" customFormat="1" ht="16.5" customHeight="1">
      <c r="A154" s="30"/>
      <c r="B154" s="141"/>
      <c r="C154" s="142" t="s">
        <v>225</v>
      </c>
      <c r="D154" s="142" t="s">
        <v>121</v>
      </c>
      <c r="E154" s="143" t="s">
        <v>226</v>
      </c>
      <c r="F154" s="144" t="s">
        <v>227</v>
      </c>
      <c r="G154" s="145" t="s">
        <v>184</v>
      </c>
      <c r="H154" s="146">
        <v>1242.25</v>
      </c>
      <c r="I154" s="147"/>
      <c r="J154" s="148">
        <f>ROUND(I154*H154,2)</f>
        <v>0</v>
      </c>
      <c r="K154" s="144" t="s">
        <v>125</v>
      </c>
      <c r="L154" s="31"/>
      <c r="M154" s="149" t="s">
        <v>1</v>
      </c>
      <c r="N154" s="150" t="s">
        <v>42</v>
      </c>
      <c r="O154" s="56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140</v>
      </c>
      <c r="AT154" s="153" t="s">
        <v>121</v>
      </c>
      <c r="AU154" s="153" t="s">
        <v>86</v>
      </c>
      <c r="AY154" s="15" t="s">
        <v>118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5" t="s">
        <v>20</v>
      </c>
      <c r="BK154" s="154">
        <f>ROUND(I154*H154,2)</f>
        <v>0</v>
      </c>
      <c r="BL154" s="15" t="s">
        <v>140</v>
      </c>
      <c r="BM154" s="153" t="s">
        <v>228</v>
      </c>
    </row>
    <row r="155" spans="1:65" s="2" customFormat="1" ht="11.25">
      <c r="A155" s="30"/>
      <c r="B155" s="31"/>
      <c r="C155" s="30"/>
      <c r="D155" s="155" t="s">
        <v>128</v>
      </c>
      <c r="E155" s="30"/>
      <c r="F155" s="156" t="s">
        <v>229</v>
      </c>
      <c r="G155" s="30"/>
      <c r="H155" s="30"/>
      <c r="I155" s="157"/>
      <c r="J155" s="30"/>
      <c r="K155" s="30"/>
      <c r="L155" s="31"/>
      <c r="M155" s="158"/>
      <c r="N155" s="159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5" t="s">
        <v>128</v>
      </c>
      <c r="AU155" s="15" t="s">
        <v>86</v>
      </c>
    </row>
    <row r="156" spans="1:65" s="2" customFormat="1" ht="21.75" customHeight="1">
      <c r="A156" s="30"/>
      <c r="B156" s="141"/>
      <c r="C156" s="142" t="s">
        <v>230</v>
      </c>
      <c r="D156" s="142" t="s">
        <v>121</v>
      </c>
      <c r="E156" s="143" t="s">
        <v>231</v>
      </c>
      <c r="F156" s="144" t="s">
        <v>232</v>
      </c>
      <c r="G156" s="145" t="s">
        <v>184</v>
      </c>
      <c r="H156" s="146">
        <v>796.59</v>
      </c>
      <c r="I156" s="147"/>
      <c r="J156" s="148">
        <f>ROUND(I156*H156,2)</f>
        <v>0</v>
      </c>
      <c r="K156" s="144" t="s">
        <v>125</v>
      </c>
      <c r="L156" s="31"/>
      <c r="M156" s="149" t="s">
        <v>1</v>
      </c>
      <c r="N156" s="150" t="s">
        <v>42</v>
      </c>
      <c r="O156" s="56"/>
      <c r="P156" s="151">
        <f>O156*H156</f>
        <v>0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3" t="s">
        <v>140</v>
      </c>
      <c r="AT156" s="153" t="s">
        <v>121</v>
      </c>
      <c r="AU156" s="153" t="s">
        <v>86</v>
      </c>
      <c r="AY156" s="15" t="s">
        <v>118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5" t="s">
        <v>20</v>
      </c>
      <c r="BK156" s="154">
        <f>ROUND(I156*H156,2)</f>
        <v>0</v>
      </c>
      <c r="BL156" s="15" t="s">
        <v>140</v>
      </c>
      <c r="BM156" s="153" t="s">
        <v>233</v>
      </c>
    </row>
    <row r="157" spans="1:65" s="2" customFormat="1" ht="19.5">
      <c r="A157" s="30"/>
      <c r="B157" s="31"/>
      <c r="C157" s="30"/>
      <c r="D157" s="155" t="s">
        <v>128</v>
      </c>
      <c r="E157" s="30"/>
      <c r="F157" s="156" t="s">
        <v>234</v>
      </c>
      <c r="G157" s="30"/>
      <c r="H157" s="30"/>
      <c r="I157" s="157"/>
      <c r="J157" s="30"/>
      <c r="K157" s="30"/>
      <c r="L157" s="31"/>
      <c r="M157" s="158"/>
      <c r="N157" s="159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128</v>
      </c>
      <c r="AU157" s="15" t="s">
        <v>86</v>
      </c>
    </row>
    <row r="158" spans="1:65" s="2" customFormat="1" ht="29.25">
      <c r="A158" s="30"/>
      <c r="B158" s="31"/>
      <c r="C158" s="30"/>
      <c r="D158" s="155" t="s">
        <v>180</v>
      </c>
      <c r="E158" s="30"/>
      <c r="F158" s="164" t="s">
        <v>187</v>
      </c>
      <c r="G158" s="30"/>
      <c r="H158" s="30"/>
      <c r="I158" s="157"/>
      <c r="J158" s="30"/>
      <c r="K158" s="30"/>
      <c r="L158" s="31"/>
      <c r="M158" s="158"/>
      <c r="N158" s="159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180</v>
      </c>
      <c r="AU158" s="15" t="s">
        <v>86</v>
      </c>
    </row>
    <row r="159" spans="1:65" s="2" customFormat="1" ht="16.5" customHeight="1">
      <c r="A159" s="30"/>
      <c r="B159" s="141"/>
      <c r="C159" s="142" t="s">
        <v>235</v>
      </c>
      <c r="D159" s="142" t="s">
        <v>121</v>
      </c>
      <c r="E159" s="143" t="s">
        <v>236</v>
      </c>
      <c r="F159" s="144" t="s">
        <v>237</v>
      </c>
      <c r="G159" s="145" t="s">
        <v>184</v>
      </c>
      <c r="H159" s="146">
        <v>445.66</v>
      </c>
      <c r="I159" s="147"/>
      <c r="J159" s="148">
        <f>ROUND(I159*H159,2)</f>
        <v>0</v>
      </c>
      <c r="K159" s="144" t="s">
        <v>125</v>
      </c>
      <c r="L159" s="31"/>
      <c r="M159" s="149" t="s">
        <v>1</v>
      </c>
      <c r="N159" s="150" t="s">
        <v>42</v>
      </c>
      <c r="O159" s="56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140</v>
      </c>
      <c r="AT159" s="153" t="s">
        <v>121</v>
      </c>
      <c r="AU159" s="153" t="s">
        <v>86</v>
      </c>
      <c r="AY159" s="15" t="s">
        <v>118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5" t="s">
        <v>20</v>
      </c>
      <c r="BK159" s="154">
        <f>ROUND(I159*H159,2)</f>
        <v>0</v>
      </c>
      <c r="BL159" s="15" t="s">
        <v>140</v>
      </c>
      <c r="BM159" s="153" t="s">
        <v>238</v>
      </c>
    </row>
    <row r="160" spans="1:65" s="2" customFormat="1" ht="11.25">
      <c r="A160" s="30"/>
      <c r="B160" s="31"/>
      <c r="C160" s="30"/>
      <c r="D160" s="155" t="s">
        <v>128</v>
      </c>
      <c r="E160" s="30"/>
      <c r="F160" s="156" t="s">
        <v>237</v>
      </c>
      <c r="G160" s="30"/>
      <c r="H160" s="30"/>
      <c r="I160" s="157"/>
      <c r="J160" s="30"/>
      <c r="K160" s="30"/>
      <c r="L160" s="31"/>
      <c r="M160" s="158"/>
      <c r="N160" s="159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128</v>
      </c>
      <c r="AU160" s="15" t="s">
        <v>86</v>
      </c>
    </row>
    <row r="161" spans="1:65" s="2" customFormat="1" ht="16.5" customHeight="1">
      <c r="A161" s="30"/>
      <c r="B161" s="141"/>
      <c r="C161" s="142" t="s">
        <v>239</v>
      </c>
      <c r="D161" s="142" t="s">
        <v>121</v>
      </c>
      <c r="E161" s="143" t="s">
        <v>240</v>
      </c>
      <c r="F161" s="144" t="s">
        <v>241</v>
      </c>
      <c r="G161" s="145" t="s">
        <v>177</v>
      </c>
      <c r="H161" s="146">
        <v>6292</v>
      </c>
      <c r="I161" s="147"/>
      <c r="J161" s="148">
        <f>ROUND(I161*H161,2)</f>
        <v>0</v>
      </c>
      <c r="K161" s="144" t="s">
        <v>125</v>
      </c>
      <c r="L161" s="31"/>
      <c r="M161" s="149" t="s">
        <v>1</v>
      </c>
      <c r="N161" s="150" t="s">
        <v>42</v>
      </c>
      <c r="O161" s="56"/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3" t="s">
        <v>140</v>
      </c>
      <c r="AT161" s="153" t="s">
        <v>121</v>
      </c>
      <c r="AU161" s="153" t="s">
        <v>86</v>
      </c>
      <c r="AY161" s="15" t="s">
        <v>118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5" t="s">
        <v>20</v>
      </c>
      <c r="BK161" s="154">
        <f>ROUND(I161*H161,2)</f>
        <v>0</v>
      </c>
      <c r="BL161" s="15" t="s">
        <v>140</v>
      </c>
      <c r="BM161" s="153" t="s">
        <v>242</v>
      </c>
    </row>
    <row r="162" spans="1:65" s="2" customFormat="1" ht="11.25">
      <c r="A162" s="30"/>
      <c r="B162" s="31"/>
      <c r="C162" s="30"/>
      <c r="D162" s="155" t="s">
        <v>128</v>
      </c>
      <c r="E162" s="30"/>
      <c r="F162" s="156" t="s">
        <v>243</v>
      </c>
      <c r="G162" s="30"/>
      <c r="H162" s="30"/>
      <c r="I162" s="157"/>
      <c r="J162" s="30"/>
      <c r="K162" s="30"/>
      <c r="L162" s="31"/>
      <c r="M162" s="158"/>
      <c r="N162" s="159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5" t="s">
        <v>128</v>
      </c>
      <c r="AU162" s="15" t="s">
        <v>86</v>
      </c>
    </row>
    <row r="163" spans="1:65" s="2" customFormat="1" ht="29.25">
      <c r="A163" s="30"/>
      <c r="B163" s="31"/>
      <c r="C163" s="30"/>
      <c r="D163" s="155" t="s">
        <v>180</v>
      </c>
      <c r="E163" s="30"/>
      <c r="F163" s="164" t="s">
        <v>181</v>
      </c>
      <c r="G163" s="30"/>
      <c r="H163" s="30"/>
      <c r="I163" s="157"/>
      <c r="J163" s="30"/>
      <c r="K163" s="30"/>
      <c r="L163" s="31"/>
      <c r="M163" s="158"/>
      <c r="N163" s="159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5" t="s">
        <v>180</v>
      </c>
      <c r="AU163" s="15" t="s">
        <v>86</v>
      </c>
    </row>
    <row r="164" spans="1:65" s="2" customFormat="1" ht="16.5" customHeight="1">
      <c r="A164" s="30"/>
      <c r="B164" s="141"/>
      <c r="C164" s="142" t="s">
        <v>244</v>
      </c>
      <c r="D164" s="142" t="s">
        <v>121</v>
      </c>
      <c r="E164" s="143" t="s">
        <v>245</v>
      </c>
      <c r="F164" s="144" t="s">
        <v>246</v>
      </c>
      <c r="G164" s="145" t="s">
        <v>184</v>
      </c>
      <c r="H164" s="146">
        <v>943.8</v>
      </c>
      <c r="I164" s="147"/>
      <c r="J164" s="148">
        <f>ROUND(I164*H164,2)</f>
        <v>0</v>
      </c>
      <c r="K164" s="144" t="s">
        <v>125</v>
      </c>
      <c r="L164" s="31"/>
      <c r="M164" s="149" t="s">
        <v>1</v>
      </c>
      <c r="N164" s="150" t="s">
        <v>42</v>
      </c>
      <c r="O164" s="56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3" t="s">
        <v>140</v>
      </c>
      <c r="AT164" s="153" t="s">
        <v>121</v>
      </c>
      <c r="AU164" s="153" t="s">
        <v>86</v>
      </c>
      <c r="AY164" s="15" t="s">
        <v>118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5" t="s">
        <v>20</v>
      </c>
      <c r="BK164" s="154">
        <f>ROUND(I164*H164,2)</f>
        <v>0</v>
      </c>
      <c r="BL164" s="15" t="s">
        <v>140</v>
      </c>
      <c r="BM164" s="153" t="s">
        <v>247</v>
      </c>
    </row>
    <row r="165" spans="1:65" s="2" customFormat="1" ht="19.5">
      <c r="A165" s="30"/>
      <c r="B165" s="31"/>
      <c r="C165" s="30"/>
      <c r="D165" s="155" t="s">
        <v>128</v>
      </c>
      <c r="E165" s="30"/>
      <c r="F165" s="156" t="s">
        <v>248</v>
      </c>
      <c r="G165" s="30"/>
      <c r="H165" s="30"/>
      <c r="I165" s="157"/>
      <c r="J165" s="30"/>
      <c r="K165" s="30"/>
      <c r="L165" s="31"/>
      <c r="M165" s="158"/>
      <c r="N165" s="15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128</v>
      </c>
      <c r="AU165" s="15" t="s">
        <v>86</v>
      </c>
    </row>
    <row r="166" spans="1:65" s="2" customFormat="1" ht="39">
      <c r="A166" s="30"/>
      <c r="B166" s="31"/>
      <c r="C166" s="30"/>
      <c r="D166" s="155" t="s">
        <v>180</v>
      </c>
      <c r="E166" s="30"/>
      <c r="F166" s="164" t="s">
        <v>249</v>
      </c>
      <c r="G166" s="30"/>
      <c r="H166" s="30"/>
      <c r="I166" s="157"/>
      <c r="J166" s="30"/>
      <c r="K166" s="30"/>
      <c r="L166" s="31"/>
      <c r="M166" s="158"/>
      <c r="N166" s="159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180</v>
      </c>
      <c r="AU166" s="15" t="s">
        <v>86</v>
      </c>
    </row>
    <row r="167" spans="1:65" s="2" customFormat="1" ht="16.5" customHeight="1">
      <c r="A167" s="30"/>
      <c r="B167" s="141"/>
      <c r="C167" s="142" t="s">
        <v>7</v>
      </c>
      <c r="D167" s="142" t="s">
        <v>121</v>
      </c>
      <c r="E167" s="143" t="s">
        <v>250</v>
      </c>
      <c r="F167" s="144" t="s">
        <v>251</v>
      </c>
      <c r="G167" s="145" t="s">
        <v>177</v>
      </c>
      <c r="H167" s="146">
        <v>8504.1</v>
      </c>
      <c r="I167" s="147"/>
      <c r="J167" s="148">
        <f>ROUND(I167*H167,2)</f>
        <v>0</v>
      </c>
      <c r="K167" s="144" t="s">
        <v>125</v>
      </c>
      <c r="L167" s="31"/>
      <c r="M167" s="149" t="s">
        <v>1</v>
      </c>
      <c r="N167" s="150" t="s">
        <v>42</v>
      </c>
      <c r="O167" s="56"/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3" t="s">
        <v>140</v>
      </c>
      <c r="AT167" s="153" t="s">
        <v>121</v>
      </c>
      <c r="AU167" s="153" t="s">
        <v>86</v>
      </c>
      <c r="AY167" s="15" t="s">
        <v>118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5" t="s">
        <v>20</v>
      </c>
      <c r="BK167" s="154">
        <f>ROUND(I167*H167,2)</f>
        <v>0</v>
      </c>
      <c r="BL167" s="15" t="s">
        <v>140</v>
      </c>
      <c r="BM167" s="153" t="s">
        <v>252</v>
      </c>
    </row>
    <row r="168" spans="1:65" s="2" customFormat="1" ht="11.25">
      <c r="A168" s="30"/>
      <c r="B168" s="31"/>
      <c r="C168" s="30"/>
      <c r="D168" s="155" t="s">
        <v>128</v>
      </c>
      <c r="E168" s="30"/>
      <c r="F168" s="156" t="s">
        <v>253</v>
      </c>
      <c r="G168" s="30"/>
      <c r="H168" s="30"/>
      <c r="I168" s="157"/>
      <c r="J168" s="30"/>
      <c r="K168" s="30"/>
      <c r="L168" s="31"/>
      <c r="M168" s="158"/>
      <c r="N168" s="159"/>
      <c r="O168" s="56"/>
      <c r="P168" s="56"/>
      <c r="Q168" s="56"/>
      <c r="R168" s="56"/>
      <c r="S168" s="56"/>
      <c r="T168" s="57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5" t="s">
        <v>128</v>
      </c>
      <c r="AU168" s="15" t="s">
        <v>86</v>
      </c>
    </row>
    <row r="169" spans="1:65" s="2" customFormat="1" ht="29.25">
      <c r="A169" s="30"/>
      <c r="B169" s="31"/>
      <c r="C169" s="30"/>
      <c r="D169" s="155" t="s">
        <v>180</v>
      </c>
      <c r="E169" s="30"/>
      <c r="F169" s="164" t="s">
        <v>181</v>
      </c>
      <c r="G169" s="30"/>
      <c r="H169" s="30"/>
      <c r="I169" s="157"/>
      <c r="J169" s="30"/>
      <c r="K169" s="30"/>
      <c r="L169" s="31"/>
      <c r="M169" s="158"/>
      <c r="N169" s="159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180</v>
      </c>
      <c r="AU169" s="15" t="s">
        <v>86</v>
      </c>
    </row>
    <row r="170" spans="1:65" s="2" customFormat="1" ht="16.5" customHeight="1">
      <c r="A170" s="30"/>
      <c r="B170" s="141"/>
      <c r="C170" s="173" t="s">
        <v>254</v>
      </c>
      <c r="D170" s="173" t="s">
        <v>255</v>
      </c>
      <c r="E170" s="174" t="s">
        <v>256</v>
      </c>
      <c r="F170" s="175" t="s">
        <v>257</v>
      </c>
      <c r="G170" s="176" t="s">
        <v>258</v>
      </c>
      <c r="H170" s="177">
        <v>127.562</v>
      </c>
      <c r="I170" s="178"/>
      <c r="J170" s="179">
        <f>ROUND(I170*H170,2)</f>
        <v>0</v>
      </c>
      <c r="K170" s="175" t="s">
        <v>125</v>
      </c>
      <c r="L170" s="180"/>
      <c r="M170" s="181" t="s">
        <v>1</v>
      </c>
      <c r="N170" s="182" t="s">
        <v>42</v>
      </c>
      <c r="O170" s="56"/>
      <c r="P170" s="151">
        <f>O170*H170</f>
        <v>0</v>
      </c>
      <c r="Q170" s="151">
        <v>1E-3</v>
      </c>
      <c r="R170" s="151">
        <f>Q170*H170</f>
        <v>0.12756200000000001</v>
      </c>
      <c r="S170" s="151">
        <v>0</v>
      </c>
      <c r="T170" s="15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3" t="s">
        <v>160</v>
      </c>
      <c r="AT170" s="153" t="s">
        <v>255</v>
      </c>
      <c r="AU170" s="153" t="s">
        <v>86</v>
      </c>
      <c r="AY170" s="15" t="s">
        <v>118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5" t="s">
        <v>20</v>
      </c>
      <c r="BK170" s="154">
        <f>ROUND(I170*H170,2)</f>
        <v>0</v>
      </c>
      <c r="BL170" s="15" t="s">
        <v>140</v>
      </c>
      <c r="BM170" s="153" t="s">
        <v>259</v>
      </c>
    </row>
    <row r="171" spans="1:65" s="2" customFormat="1" ht="11.25">
      <c r="A171" s="30"/>
      <c r="B171" s="31"/>
      <c r="C171" s="30"/>
      <c r="D171" s="155" t="s">
        <v>128</v>
      </c>
      <c r="E171" s="30"/>
      <c r="F171" s="156" t="s">
        <v>260</v>
      </c>
      <c r="G171" s="30"/>
      <c r="H171" s="30"/>
      <c r="I171" s="157"/>
      <c r="J171" s="30"/>
      <c r="K171" s="30"/>
      <c r="L171" s="31"/>
      <c r="M171" s="158"/>
      <c r="N171" s="159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128</v>
      </c>
      <c r="AU171" s="15" t="s">
        <v>86</v>
      </c>
    </row>
    <row r="172" spans="1:65" s="13" customFormat="1" ht="11.25">
      <c r="B172" s="165"/>
      <c r="D172" s="155" t="s">
        <v>217</v>
      </c>
      <c r="F172" s="167" t="s">
        <v>261</v>
      </c>
      <c r="H172" s="168">
        <v>127.562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6" t="s">
        <v>217</v>
      </c>
      <c r="AU172" s="166" t="s">
        <v>86</v>
      </c>
      <c r="AV172" s="13" t="s">
        <v>86</v>
      </c>
      <c r="AW172" s="13" t="s">
        <v>3</v>
      </c>
      <c r="AX172" s="13" t="s">
        <v>20</v>
      </c>
      <c r="AY172" s="166" t="s">
        <v>118</v>
      </c>
    </row>
    <row r="173" spans="1:65" s="2" customFormat="1" ht="16.5" customHeight="1">
      <c r="A173" s="30"/>
      <c r="B173" s="141"/>
      <c r="C173" s="142" t="s">
        <v>25</v>
      </c>
      <c r="D173" s="142" t="s">
        <v>121</v>
      </c>
      <c r="E173" s="143" t="s">
        <v>262</v>
      </c>
      <c r="F173" s="144" t="s">
        <v>263</v>
      </c>
      <c r="G173" s="145" t="s">
        <v>177</v>
      </c>
      <c r="H173" s="146">
        <v>1111</v>
      </c>
      <c r="I173" s="147"/>
      <c r="J173" s="148">
        <f>ROUND(I173*H173,2)</f>
        <v>0</v>
      </c>
      <c r="K173" s="144" t="s">
        <v>125</v>
      </c>
      <c r="L173" s="31"/>
      <c r="M173" s="149" t="s">
        <v>1</v>
      </c>
      <c r="N173" s="150" t="s">
        <v>42</v>
      </c>
      <c r="O173" s="56"/>
      <c r="P173" s="151">
        <f>O173*H173</f>
        <v>0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3" t="s">
        <v>140</v>
      </c>
      <c r="AT173" s="153" t="s">
        <v>121</v>
      </c>
      <c r="AU173" s="153" t="s">
        <v>86</v>
      </c>
      <c r="AY173" s="15" t="s">
        <v>118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5" t="s">
        <v>20</v>
      </c>
      <c r="BK173" s="154">
        <f>ROUND(I173*H173,2)</f>
        <v>0</v>
      </c>
      <c r="BL173" s="15" t="s">
        <v>140</v>
      </c>
      <c r="BM173" s="153" t="s">
        <v>264</v>
      </c>
    </row>
    <row r="174" spans="1:65" s="2" customFormat="1" ht="11.25">
      <c r="A174" s="30"/>
      <c r="B174" s="31"/>
      <c r="C174" s="30"/>
      <c r="D174" s="155" t="s">
        <v>128</v>
      </c>
      <c r="E174" s="30"/>
      <c r="F174" s="156" t="s">
        <v>265</v>
      </c>
      <c r="G174" s="30"/>
      <c r="H174" s="30"/>
      <c r="I174" s="157"/>
      <c r="J174" s="30"/>
      <c r="K174" s="30"/>
      <c r="L174" s="31"/>
      <c r="M174" s="158"/>
      <c r="N174" s="159"/>
      <c r="O174" s="56"/>
      <c r="P174" s="56"/>
      <c r="Q174" s="56"/>
      <c r="R174" s="56"/>
      <c r="S174" s="56"/>
      <c r="T174" s="57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5" t="s">
        <v>128</v>
      </c>
      <c r="AU174" s="15" t="s">
        <v>86</v>
      </c>
    </row>
    <row r="175" spans="1:65" s="2" customFormat="1" ht="29.25">
      <c r="A175" s="30"/>
      <c r="B175" s="31"/>
      <c r="C175" s="30"/>
      <c r="D175" s="155" t="s">
        <v>180</v>
      </c>
      <c r="E175" s="30"/>
      <c r="F175" s="164" t="s">
        <v>181</v>
      </c>
      <c r="G175" s="30"/>
      <c r="H175" s="30"/>
      <c r="I175" s="157"/>
      <c r="J175" s="30"/>
      <c r="K175" s="30"/>
      <c r="L175" s="31"/>
      <c r="M175" s="158"/>
      <c r="N175" s="159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180</v>
      </c>
      <c r="AU175" s="15" t="s">
        <v>86</v>
      </c>
    </row>
    <row r="176" spans="1:65" s="2" customFormat="1" ht="16.5" customHeight="1">
      <c r="A176" s="30"/>
      <c r="B176" s="141"/>
      <c r="C176" s="142" t="s">
        <v>266</v>
      </c>
      <c r="D176" s="142" t="s">
        <v>121</v>
      </c>
      <c r="E176" s="143" t="s">
        <v>267</v>
      </c>
      <c r="F176" s="144" t="s">
        <v>268</v>
      </c>
      <c r="G176" s="145" t="s">
        <v>177</v>
      </c>
      <c r="H176" s="146">
        <v>666.6</v>
      </c>
      <c r="I176" s="147"/>
      <c r="J176" s="148">
        <f>ROUND(I176*H176,2)</f>
        <v>0</v>
      </c>
      <c r="K176" s="144" t="s">
        <v>125</v>
      </c>
      <c r="L176" s="31"/>
      <c r="M176" s="149" t="s">
        <v>1</v>
      </c>
      <c r="N176" s="150" t="s">
        <v>42</v>
      </c>
      <c r="O176" s="56"/>
      <c r="P176" s="151">
        <f>O176*H176</f>
        <v>0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140</v>
      </c>
      <c r="AT176" s="153" t="s">
        <v>121</v>
      </c>
      <c r="AU176" s="153" t="s">
        <v>86</v>
      </c>
      <c r="AY176" s="15" t="s">
        <v>118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5" t="s">
        <v>20</v>
      </c>
      <c r="BK176" s="154">
        <f>ROUND(I176*H176,2)</f>
        <v>0</v>
      </c>
      <c r="BL176" s="15" t="s">
        <v>140</v>
      </c>
      <c r="BM176" s="153" t="s">
        <v>269</v>
      </c>
    </row>
    <row r="177" spans="1:65" s="2" customFormat="1" ht="11.25">
      <c r="A177" s="30"/>
      <c r="B177" s="31"/>
      <c r="C177" s="30"/>
      <c r="D177" s="155" t="s">
        <v>128</v>
      </c>
      <c r="E177" s="30"/>
      <c r="F177" s="156" t="s">
        <v>270</v>
      </c>
      <c r="G177" s="30"/>
      <c r="H177" s="30"/>
      <c r="I177" s="157"/>
      <c r="J177" s="30"/>
      <c r="K177" s="30"/>
      <c r="L177" s="31"/>
      <c r="M177" s="158"/>
      <c r="N177" s="159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128</v>
      </c>
      <c r="AU177" s="15" t="s">
        <v>86</v>
      </c>
    </row>
    <row r="178" spans="1:65" s="2" customFormat="1" ht="29.25">
      <c r="A178" s="30"/>
      <c r="B178" s="31"/>
      <c r="C178" s="30"/>
      <c r="D178" s="155" t="s">
        <v>180</v>
      </c>
      <c r="E178" s="30"/>
      <c r="F178" s="164" t="s">
        <v>181</v>
      </c>
      <c r="G178" s="30"/>
      <c r="H178" s="30"/>
      <c r="I178" s="157"/>
      <c r="J178" s="30"/>
      <c r="K178" s="30"/>
      <c r="L178" s="31"/>
      <c r="M178" s="158"/>
      <c r="N178" s="159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5" t="s">
        <v>180</v>
      </c>
      <c r="AU178" s="15" t="s">
        <v>86</v>
      </c>
    </row>
    <row r="179" spans="1:65" s="2" customFormat="1" ht="16.5" customHeight="1">
      <c r="A179" s="30"/>
      <c r="B179" s="141"/>
      <c r="C179" s="142" t="s">
        <v>271</v>
      </c>
      <c r="D179" s="142" t="s">
        <v>121</v>
      </c>
      <c r="E179" s="143" t="s">
        <v>272</v>
      </c>
      <c r="F179" s="144" t="s">
        <v>273</v>
      </c>
      <c r="G179" s="145" t="s">
        <v>177</v>
      </c>
      <c r="H179" s="146">
        <v>3484.1</v>
      </c>
      <c r="I179" s="147"/>
      <c r="J179" s="148">
        <f>ROUND(I179*H179,2)</f>
        <v>0</v>
      </c>
      <c r="K179" s="144" t="s">
        <v>125</v>
      </c>
      <c r="L179" s="31"/>
      <c r="M179" s="149" t="s">
        <v>1</v>
      </c>
      <c r="N179" s="150" t="s">
        <v>42</v>
      </c>
      <c r="O179" s="56"/>
      <c r="P179" s="151">
        <f>O179*H179</f>
        <v>0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3" t="s">
        <v>140</v>
      </c>
      <c r="AT179" s="153" t="s">
        <v>121</v>
      </c>
      <c r="AU179" s="153" t="s">
        <v>86</v>
      </c>
      <c r="AY179" s="15" t="s">
        <v>118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15" t="s">
        <v>20</v>
      </c>
      <c r="BK179" s="154">
        <f>ROUND(I179*H179,2)</f>
        <v>0</v>
      </c>
      <c r="BL179" s="15" t="s">
        <v>140</v>
      </c>
      <c r="BM179" s="153" t="s">
        <v>274</v>
      </c>
    </row>
    <row r="180" spans="1:65" s="2" customFormat="1" ht="11.25">
      <c r="A180" s="30"/>
      <c r="B180" s="31"/>
      <c r="C180" s="30"/>
      <c r="D180" s="155" t="s">
        <v>128</v>
      </c>
      <c r="E180" s="30"/>
      <c r="F180" s="156" t="s">
        <v>275</v>
      </c>
      <c r="G180" s="30"/>
      <c r="H180" s="30"/>
      <c r="I180" s="157"/>
      <c r="J180" s="30"/>
      <c r="K180" s="30"/>
      <c r="L180" s="31"/>
      <c r="M180" s="158"/>
      <c r="N180" s="159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128</v>
      </c>
      <c r="AU180" s="15" t="s">
        <v>86</v>
      </c>
    </row>
    <row r="181" spans="1:65" s="2" customFormat="1" ht="29.25">
      <c r="A181" s="30"/>
      <c r="B181" s="31"/>
      <c r="C181" s="30"/>
      <c r="D181" s="155" t="s">
        <v>180</v>
      </c>
      <c r="E181" s="30"/>
      <c r="F181" s="164" t="s">
        <v>181</v>
      </c>
      <c r="G181" s="30"/>
      <c r="H181" s="30"/>
      <c r="I181" s="157"/>
      <c r="J181" s="30"/>
      <c r="K181" s="30"/>
      <c r="L181" s="31"/>
      <c r="M181" s="158"/>
      <c r="N181" s="159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5" t="s">
        <v>180</v>
      </c>
      <c r="AU181" s="15" t="s">
        <v>86</v>
      </c>
    </row>
    <row r="182" spans="1:65" s="2" customFormat="1" ht="16.5" customHeight="1">
      <c r="A182" s="30"/>
      <c r="B182" s="141"/>
      <c r="C182" s="142" t="s">
        <v>276</v>
      </c>
      <c r="D182" s="142" t="s">
        <v>121</v>
      </c>
      <c r="E182" s="143" t="s">
        <v>277</v>
      </c>
      <c r="F182" s="144" t="s">
        <v>278</v>
      </c>
      <c r="G182" s="145" t="s">
        <v>177</v>
      </c>
      <c r="H182" s="146">
        <v>2817.5</v>
      </c>
      <c r="I182" s="147"/>
      <c r="J182" s="148">
        <f>ROUND(I182*H182,2)</f>
        <v>0</v>
      </c>
      <c r="K182" s="144" t="s">
        <v>125</v>
      </c>
      <c r="L182" s="31"/>
      <c r="M182" s="149" t="s">
        <v>1</v>
      </c>
      <c r="N182" s="150" t="s">
        <v>42</v>
      </c>
      <c r="O182" s="56"/>
      <c r="P182" s="151">
        <f>O182*H182</f>
        <v>0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3" t="s">
        <v>140</v>
      </c>
      <c r="AT182" s="153" t="s">
        <v>121</v>
      </c>
      <c r="AU182" s="153" t="s">
        <v>86</v>
      </c>
      <c r="AY182" s="15" t="s">
        <v>118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5" t="s">
        <v>20</v>
      </c>
      <c r="BK182" s="154">
        <f>ROUND(I182*H182,2)</f>
        <v>0</v>
      </c>
      <c r="BL182" s="15" t="s">
        <v>140</v>
      </c>
      <c r="BM182" s="153" t="s">
        <v>279</v>
      </c>
    </row>
    <row r="183" spans="1:65" s="2" customFormat="1" ht="11.25">
      <c r="A183" s="30"/>
      <c r="B183" s="31"/>
      <c r="C183" s="30"/>
      <c r="D183" s="155" t="s">
        <v>128</v>
      </c>
      <c r="E183" s="30"/>
      <c r="F183" s="156" t="s">
        <v>280</v>
      </c>
      <c r="G183" s="30"/>
      <c r="H183" s="30"/>
      <c r="I183" s="157"/>
      <c r="J183" s="30"/>
      <c r="K183" s="30"/>
      <c r="L183" s="31"/>
      <c r="M183" s="158"/>
      <c r="N183" s="159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5" t="s">
        <v>128</v>
      </c>
      <c r="AU183" s="15" t="s">
        <v>86</v>
      </c>
    </row>
    <row r="184" spans="1:65" s="2" customFormat="1" ht="29.25">
      <c r="A184" s="30"/>
      <c r="B184" s="31"/>
      <c r="C184" s="30"/>
      <c r="D184" s="155" t="s">
        <v>180</v>
      </c>
      <c r="E184" s="30"/>
      <c r="F184" s="164" t="s">
        <v>181</v>
      </c>
      <c r="G184" s="30"/>
      <c r="H184" s="30"/>
      <c r="I184" s="157"/>
      <c r="J184" s="30"/>
      <c r="K184" s="30"/>
      <c r="L184" s="31"/>
      <c r="M184" s="158"/>
      <c r="N184" s="159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180</v>
      </c>
      <c r="AU184" s="15" t="s">
        <v>86</v>
      </c>
    </row>
    <row r="185" spans="1:65" s="12" customFormat="1" ht="22.9" customHeight="1">
      <c r="B185" s="128"/>
      <c r="D185" s="129" t="s">
        <v>76</v>
      </c>
      <c r="E185" s="139" t="s">
        <v>140</v>
      </c>
      <c r="F185" s="139" t="s">
        <v>281</v>
      </c>
      <c r="I185" s="131"/>
      <c r="J185" s="140">
        <f>BK185</f>
        <v>0</v>
      </c>
      <c r="L185" s="128"/>
      <c r="M185" s="133"/>
      <c r="N185" s="134"/>
      <c r="O185" s="134"/>
      <c r="P185" s="135">
        <f>SUM(P186:P192)</f>
        <v>0</v>
      </c>
      <c r="Q185" s="134"/>
      <c r="R185" s="135">
        <f>SUM(R186:R192)</f>
        <v>71.90688320000001</v>
      </c>
      <c r="S185" s="134"/>
      <c r="T185" s="136">
        <f>SUM(T186:T192)</f>
        <v>0</v>
      </c>
      <c r="AR185" s="129" t="s">
        <v>20</v>
      </c>
      <c r="AT185" s="137" t="s">
        <v>76</v>
      </c>
      <c r="AU185" s="137" t="s">
        <v>20</v>
      </c>
      <c r="AY185" s="129" t="s">
        <v>118</v>
      </c>
      <c r="BK185" s="138">
        <f>SUM(BK186:BK192)</f>
        <v>0</v>
      </c>
    </row>
    <row r="186" spans="1:65" s="2" customFormat="1" ht="16.5" customHeight="1">
      <c r="A186" s="30"/>
      <c r="B186" s="141"/>
      <c r="C186" s="142" t="s">
        <v>282</v>
      </c>
      <c r="D186" s="142" t="s">
        <v>121</v>
      </c>
      <c r="E186" s="143" t="s">
        <v>283</v>
      </c>
      <c r="F186" s="144" t="s">
        <v>284</v>
      </c>
      <c r="G186" s="145" t="s">
        <v>177</v>
      </c>
      <c r="H186" s="146">
        <v>6301.6</v>
      </c>
      <c r="I186" s="147"/>
      <c r="J186" s="148">
        <f>ROUND(I186*H186,2)</f>
        <v>0</v>
      </c>
      <c r="K186" s="144" t="s">
        <v>125</v>
      </c>
      <c r="L186" s="31"/>
      <c r="M186" s="149" t="s">
        <v>1</v>
      </c>
      <c r="N186" s="150" t="s">
        <v>42</v>
      </c>
      <c r="O186" s="56"/>
      <c r="P186" s="151">
        <f>O186*H186</f>
        <v>0</v>
      </c>
      <c r="Q186" s="151">
        <v>2.3500000000000001E-3</v>
      </c>
      <c r="R186" s="151">
        <f>Q186*H186</f>
        <v>14.808760000000001</v>
      </c>
      <c r="S186" s="151">
        <v>0</v>
      </c>
      <c r="T186" s="15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3" t="s">
        <v>285</v>
      </c>
      <c r="AT186" s="153" t="s">
        <v>121</v>
      </c>
      <c r="AU186" s="153" t="s">
        <v>86</v>
      </c>
      <c r="AY186" s="15" t="s">
        <v>118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5" t="s">
        <v>20</v>
      </c>
      <c r="BK186" s="154">
        <f>ROUND(I186*H186,2)</f>
        <v>0</v>
      </c>
      <c r="BL186" s="15" t="s">
        <v>285</v>
      </c>
      <c r="BM186" s="153" t="s">
        <v>286</v>
      </c>
    </row>
    <row r="187" spans="1:65" s="2" customFormat="1" ht="19.5">
      <c r="A187" s="30"/>
      <c r="B187" s="31"/>
      <c r="C187" s="30"/>
      <c r="D187" s="155" t="s">
        <v>128</v>
      </c>
      <c r="E187" s="30"/>
      <c r="F187" s="156" t="s">
        <v>287</v>
      </c>
      <c r="G187" s="30"/>
      <c r="H187" s="30"/>
      <c r="I187" s="157"/>
      <c r="J187" s="30"/>
      <c r="K187" s="30"/>
      <c r="L187" s="31"/>
      <c r="M187" s="158"/>
      <c r="N187" s="15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128</v>
      </c>
      <c r="AU187" s="15" t="s">
        <v>86</v>
      </c>
    </row>
    <row r="188" spans="1:65" s="2" customFormat="1" ht="29.25">
      <c r="A188" s="30"/>
      <c r="B188" s="31"/>
      <c r="C188" s="30"/>
      <c r="D188" s="155" t="s">
        <v>180</v>
      </c>
      <c r="E188" s="30"/>
      <c r="F188" s="164" t="s">
        <v>181</v>
      </c>
      <c r="G188" s="30"/>
      <c r="H188" s="30"/>
      <c r="I188" s="157"/>
      <c r="J188" s="30"/>
      <c r="K188" s="30"/>
      <c r="L188" s="31"/>
      <c r="M188" s="158"/>
      <c r="N188" s="159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180</v>
      </c>
      <c r="AU188" s="15" t="s">
        <v>86</v>
      </c>
    </row>
    <row r="189" spans="1:65" s="2" customFormat="1" ht="16.5" customHeight="1">
      <c r="A189" s="30"/>
      <c r="B189" s="141"/>
      <c r="C189" s="173" t="s">
        <v>288</v>
      </c>
      <c r="D189" s="173" t="s">
        <v>255</v>
      </c>
      <c r="E189" s="174" t="s">
        <v>141</v>
      </c>
      <c r="F189" s="175" t="s">
        <v>289</v>
      </c>
      <c r="G189" s="176" t="s">
        <v>177</v>
      </c>
      <c r="H189" s="177">
        <v>6301.6</v>
      </c>
      <c r="I189" s="178"/>
      <c r="J189" s="179">
        <f>ROUND(I189*H189,2)</f>
        <v>0</v>
      </c>
      <c r="K189" s="175" t="s">
        <v>1</v>
      </c>
      <c r="L189" s="180"/>
      <c r="M189" s="181" t="s">
        <v>1</v>
      </c>
      <c r="N189" s="182" t="s">
        <v>42</v>
      </c>
      <c r="O189" s="56"/>
      <c r="P189" s="151">
        <f>O189*H189</f>
        <v>0</v>
      </c>
      <c r="Q189" s="151">
        <v>3.1E-4</v>
      </c>
      <c r="R189" s="151">
        <f>Q189*H189</f>
        <v>1.9534960000000001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290</v>
      </c>
      <c r="AT189" s="153" t="s">
        <v>255</v>
      </c>
      <c r="AU189" s="153" t="s">
        <v>86</v>
      </c>
      <c r="AY189" s="15" t="s">
        <v>118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5" t="s">
        <v>20</v>
      </c>
      <c r="BK189" s="154">
        <f>ROUND(I189*H189,2)</f>
        <v>0</v>
      </c>
      <c r="BL189" s="15" t="s">
        <v>285</v>
      </c>
      <c r="BM189" s="153" t="s">
        <v>291</v>
      </c>
    </row>
    <row r="190" spans="1:65" s="2" customFormat="1" ht="16.5" customHeight="1">
      <c r="A190" s="30"/>
      <c r="B190" s="141"/>
      <c r="C190" s="142" t="s">
        <v>292</v>
      </c>
      <c r="D190" s="142" t="s">
        <v>121</v>
      </c>
      <c r="E190" s="143" t="s">
        <v>293</v>
      </c>
      <c r="F190" s="144" t="s">
        <v>294</v>
      </c>
      <c r="G190" s="145" t="s">
        <v>184</v>
      </c>
      <c r="H190" s="146">
        <v>25.84</v>
      </c>
      <c r="I190" s="147"/>
      <c r="J190" s="148">
        <f>ROUND(I190*H190,2)</f>
        <v>0</v>
      </c>
      <c r="K190" s="144" t="s">
        <v>125</v>
      </c>
      <c r="L190" s="31"/>
      <c r="M190" s="149" t="s">
        <v>1</v>
      </c>
      <c r="N190" s="150" t="s">
        <v>42</v>
      </c>
      <c r="O190" s="56"/>
      <c r="P190" s="151">
        <f>O190*H190</f>
        <v>0</v>
      </c>
      <c r="Q190" s="151">
        <v>2.13408</v>
      </c>
      <c r="R190" s="151">
        <f>Q190*H190</f>
        <v>55.144627200000002</v>
      </c>
      <c r="S190" s="151">
        <v>0</v>
      </c>
      <c r="T190" s="15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3" t="s">
        <v>140</v>
      </c>
      <c r="AT190" s="153" t="s">
        <v>121</v>
      </c>
      <c r="AU190" s="153" t="s">
        <v>86</v>
      </c>
      <c r="AY190" s="15" t="s">
        <v>118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5" t="s">
        <v>20</v>
      </c>
      <c r="BK190" s="154">
        <f>ROUND(I190*H190,2)</f>
        <v>0</v>
      </c>
      <c r="BL190" s="15" t="s">
        <v>140</v>
      </c>
      <c r="BM190" s="153" t="s">
        <v>295</v>
      </c>
    </row>
    <row r="191" spans="1:65" s="2" customFormat="1" ht="11.25">
      <c r="A191" s="30"/>
      <c r="B191" s="31"/>
      <c r="C191" s="30"/>
      <c r="D191" s="155" t="s">
        <v>128</v>
      </c>
      <c r="E191" s="30"/>
      <c r="F191" s="156" t="s">
        <v>296</v>
      </c>
      <c r="G191" s="30"/>
      <c r="H191" s="30"/>
      <c r="I191" s="157"/>
      <c r="J191" s="30"/>
      <c r="K191" s="30"/>
      <c r="L191" s="31"/>
      <c r="M191" s="158"/>
      <c r="N191" s="159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128</v>
      </c>
      <c r="AU191" s="15" t="s">
        <v>86</v>
      </c>
    </row>
    <row r="192" spans="1:65" s="2" customFormat="1" ht="29.25">
      <c r="A192" s="30"/>
      <c r="B192" s="31"/>
      <c r="C192" s="30"/>
      <c r="D192" s="155" t="s">
        <v>180</v>
      </c>
      <c r="E192" s="30"/>
      <c r="F192" s="164" t="s">
        <v>187</v>
      </c>
      <c r="G192" s="30"/>
      <c r="H192" s="30"/>
      <c r="I192" s="157"/>
      <c r="J192" s="30"/>
      <c r="K192" s="30"/>
      <c r="L192" s="31"/>
      <c r="M192" s="158"/>
      <c r="N192" s="159"/>
      <c r="O192" s="56"/>
      <c r="P192" s="56"/>
      <c r="Q192" s="56"/>
      <c r="R192" s="56"/>
      <c r="S192" s="56"/>
      <c r="T192" s="57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5" t="s">
        <v>180</v>
      </c>
      <c r="AU192" s="15" t="s">
        <v>86</v>
      </c>
    </row>
    <row r="193" spans="1:65" s="12" customFormat="1" ht="22.9" customHeight="1">
      <c r="B193" s="128"/>
      <c r="D193" s="129" t="s">
        <v>76</v>
      </c>
      <c r="E193" s="139" t="s">
        <v>230</v>
      </c>
      <c r="F193" s="139" t="s">
        <v>297</v>
      </c>
      <c r="I193" s="131"/>
      <c r="J193" s="140">
        <f>BK193</f>
        <v>0</v>
      </c>
      <c r="L193" s="128"/>
      <c r="M193" s="133"/>
      <c r="N193" s="134"/>
      <c r="O193" s="134"/>
      <c r="P193" s="135">
        <f>SUM(P194:P204)</f>
        <v>0</v>
      </c>
      <c r="Q193" s="134"/>
      <c r="R193" s="135">
        <f>SUM(R194:R204)</f>
        <v>0</v>
      </c>
      <c r="S193" s="134"/>
      <c r="T193" s="136">
        <f>SUM(T194:T204)</f>
        <v>480</v>
      </c>
      <c r="AR193" s="129" t="s">
        <v>20</v>
      </c>
      <c r="AT193" s="137" t="s">
        <v>76</v>
      </c>
      <c r="AU193" s="137" t="s">
        <v>20</v>
      </c>
      <c r="AY193" s="129" t="s">
        <v>118</v>
      </c>
      <c r="BK193" s="138">
        <f>SUM(BK194:BK204)</f>
        <v>0</v>
      </c>
    </row>
    <row r="194" spans="1:65" s="2" customFormat="1" ht="16.5" customHeight="1">
      <c r="A194" s="30"/>
      <c r="B194" s="141"/>
      <c r="C194" s="142" t="s">
        <v>298</v>
      </c>
      <c r="D194" s="142" t="s">
        <v>121</v>
      </c>
      <c r="E194" s="143" t="s">
        <v>299</v>
      </c>
      <c r="F194" s="144" t="s">
        <v>300</v>
      </c>
      <c r="G194" s="145" t="s">
        <v>143</v>
      </c>
      <c r="H194" s="146">
        <v>4</v>
      </c>
      <c r="I194" s="147"/>
      <c r="J194" s="148">
        <f>ROUND(I194*H194,2)</f>
        <v>0</v>
      </c>
      <c r="K194" s="144" t="s">
        <v>125</v>
      </c>
      <c r="L194" s="31"/>
      <c r="M194" s="149" t="s">
        <v>1</v>
      </c>
      <c r="N194" s="150" t="s">
        <v>42</v>
      </c>
      <c r="O194" s="56"/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3" t="s">
        <v>140</v>
      </c>
      <c r="AT194" s="153" t="s">
        <v>121</v>
      </c>
      <c r="AU194" s="153" t="s">
        <v>86</v>
      </c>
      <c r="AY194" s="15" t="s">
        <v>118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5" t="s">
        <v>20</v>
      </c>
      <c r="BK194" s="154">
        <f>ROUND(I194*H194,2)</f>
        <v>0</v>
      </c>
      <c r="BL194" s="15" t="s">
        <v>140</v>
      </c>
      <c r="BM194" s="153" t="s">
        <v>301</v>
      </c>
    </row>
    <row r="195" spans="1:65" s="2" customFormat="1" ht="11.25">
      <c r="A195" s="30"/>
      <c r="B195" s="31"/>
      <c r="C195" s="30"/>
      <c r="D195" s="155" t="s">
        <v>128</v>
      </c>
      <c r="E195" s="30"/>
      <c r="F195" s="156" t="s">
        <v>302</v>
      </c>
      <c r="G195" s="30"/>
      <c r="H195" s="30"/>
      <c r="I195" s="157"/>
      <c r="J195" s="30"/>
      <c r="K195" s="30"/>
      <c r="L195" s="31"/>
      <c r="M195" s="158"/>
      <c r="N195" s="159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128</v>
      </c>
      <c r="AU195" s="15" t="s">
        <v>86</v>
      </c>
    </row>
    <row r="196" spans="1:65" s="2" customFormat="1" ht="16.5" customHeight="1">
      <c r="A196" s="30"/>
      <c r="B196" s="141"/>
      <c r="C196" s="142" t="s">
        <v>303</v>
      </c>
      <c r="D196" s="142" t="s">
        <v>121</v>
      </c>
      <c r="E196" s="143" t="s">
        <v>304</v>
      </c>
      <c r="F196" s="144" t="s">
        <v>305</v>
      </c>
      <c r="G196" s="145" t="s">
        <v>143</v>
      </c>
      <c r="H196" s="146">
        <v>120</v>
      </c>
      <c r="I196" s="147"/>
      <c r="J196" s="148">
        <f>ROUND(I196*H196,2)</f>
        <v>0</v>
      </c>
      <c r="K196" s="144" t="s">
        <v>125</v>
      </c>
      <c r="L196" s="31"/>
      <c r="M196" s="149" t="s">
        <v>1</v>
      </c>
      <c r="N196" s="150" t="s">
        <v>42</v>
      </c>
      <c r="O196" s="56"/>
      <c r="P196" s="151">
        <f>O196*H196</f>
        <v>0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3" t="s">
        <v>140</v>
      </c>
      <c r="AT196" s="153" t="s">
        <v>121</v>
      </c>
      <c r="AU196" s="153" t="s">
        <v>86</v>
      </c>
      <c r="AY196" s="15" t="s">
        <v>118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5" t="s">
        <v>20</v>
      </c>
      <c r="BK196" s="154">
        <f>ROUND(I196*H196,2)</f>
        <v>0</v>
      </c>
      <c r="BL196" s="15" t="s">
        <v>140</v>
      </c>
      <c r="BM196" s="153" t="s">
        <v>306</v>
      </c>
    </row>
    <row r="197" spans="1:65" s="2" customFormat="1" ht="19.5">
      <c r="A197" s="30"/>
      <c r="B197" s="31"/>
      <c r="C197" s="30"/>
      <c r="D197" s="155" t="s">
        <v>128</v>
      </c>
      <c r="E197" s="30"/>
      <c r="F197" s="156" t="s">
        <v>307</v>
      </c>
      <c r="G197" s="30"/>
      <c r="H197" s="30"/>
      <c r="I197" s="157"/>
      <c r="J197" s="30"/>
      <c r="K197" s="30"/>
      <c r="L197" s="31"/>
      <c r="M197" s="158"/>
      <c r="N197" s="159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128</v>
      </c>
      <c r="AU197" s="15" t="s">
        <v>86</v>
      </c>
    </row>
    <row r="198" spans="1:65" s="2" customFormat="1" ht="19.5">
      <c r="A198" s="30"/>
      <c r="B198" s="31"/>
      <c r="C198" s="30"/>
      <c r="D198" s="155" t="s">
        <v>180</v>
      </c>
      <c r="E198" s="30"/>
      <c r="F198" s="164" t="s">
        <v>308</v>
      </c>
      <c r="G198" s="30"/>
      <c r="H198" s="30"/>
      <c r="I198" s="157"/>
      <c r="J198" s="30"/>
      <c r="K198" s="30"/>
      <c r="L198" s="31"/>
      <c r="M198" s="158"/>
      <c r="N198" s="159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5" t="s">
        <v>180</v>
      </c>
      <c r="AU198" s="15" t="s">
        <v>86</v>
      </c>
    </row>
    <row r="199" spans="1:65" s="2" customFormat="1" ht="16.5" customHeight="1">
      <c r="A199" s="30"/>
      <c r="B199" s="141"/>
      <c r="C199" s="142" t="s">
        <v>309</v>
      </c>
      <c r="D199" s="142" t="s">
        <v>121</v>
      </c>
      <c r="E199" s="143" t="s">
        <v>310</v>
      </c>
      <c r="F199" s="144" t="s">
        <v>311</v>
      </c>
      <c r="G199" s="145" t="s">
        <v>177</v>
      </c>
      <c r="H199" s="146">
        <v>24000</v>
      </c>
      <c r="I199" s="147"/>
      <c r="J199" s="148">
        <f>ROUND(I199*H199,2)</f>
        <v>0</v>
      </c>
      <c r="K199" s="144" t="s">
        <v>125</v>
      </c>
      <c r="L199" s="31"/>
      <c r="M199" s="149" t="s">
        <v>1</v>
      </c>
      <c r="N199" s="150" t="s">
        <v>42</v>
      </c>
      <c r="O199" s="56"/>
      <c r="P199" s="151">
        <f>O199*H199</f>
        <v>0</v>
      </c>
      <c r="Q199" s="151">
        <v>0</v>
      </c>
      <c r="R199" s="151">
        <f>Q199*H199</f>
        <v>0</v>
      </c>
      <c r="S199" s="151">
        <v>0.02</v>
      </c>
      <c r="T199" s="152">
        <f>S199*H199</f>
        <v>480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3" t="s">
        <v>140</v>
      </c>
      <c r="AT199" s="153" t="s">
        <v>121</v>
      </c>
      <c r="AU199" s="153" t="s">
        <v>86</v>
      </c>
      <c r="AY199" s="15" t="s">
        <v>118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5" t="s">
        <v>20</v>
      </c>
      <c r="BK199" s="154">
        <f>ROUND(I199*H199,2)</f>
        <v>0</v>
      </c>
      <c r="BL199" s="15" t="s">
        <v>140</v>
      </c>
      <c r="BM199" s="153" t="s">
        <v>312</v>
      </c>
    </row>
    <row r="200" spans="1:65" s="2" customFormat="1" ht="19.5">
      <c r="A200" s="30"/>
      <c r="B200" s="31"/>
      <c r="C200" s="30"/>
      <c r="D200" s="155" t="s">
        <v>128</v>
      </c>
      <c r="E200" s="30"/>
      <c r="F200" s="156" t="s">
        <v>313</v>
      </c>
      <c r="G200" s="30"/>
      <c r="H200" s="30"/>
      <c r="I200" s="157"/>
      <c r="J200" s="30"/>
      <c r="K200" s="30"/>
      <c r="L200" s="31"/>
      <c r="M200" s="158"/>
      <c r="N200" s="159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128</v>
      </c>
      <c r="AU200" s="15" t="s">
        <v>86</v>
      </c>
    </row>
    <row r="201" spans="1:65" s="2" customFormat="1" ht="48.75">
      <c r="A201" s="30"/>
      <c r="B201" s="31"/>
      <c r="C201" s="30"/>
      <c r="D201" s="155" t="s">
        <v>180</v>
      </c>
      <c r="E201" s="30"/>
      <c r="F201" s="164" t="s">
        <v>314</v>
      </c>
      <c r="G201" s="30"/>
      <c r="H201" s="30"/>
      <c r="I201" s="157"/>
      <c r="J201" s="30"/>
      <c r="K201" s="30"/>
      <c r="L201" s="31"/>
      <c r="M201" s="158"/>
      <c r="N201" s="159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5" t="s">
        <v>180</v>
      </c>
      <c r="AU201" s="15" t="s">
        <v>86</v>
      </c>
    </row>
    <row r="202" spans="1:65" s="2" customFormat="1" ht="16.5" customHeight="1">
      <c r="A202" s="30"/>
      <c r="B202" s="141"/>
      <c r="C202" s="173" t="s">
        <v>315</v>
      </c>
      <c r="D202" s="173" t="s">
        <v>255</v>
      </c>
      <c r="E202" s="174" t="s">
        <v>145</v>
      </c>
      <c r="F202" s="175" t="s">
        <v>316</v>
      </c>
      <c r="G202" s="176" t="s">
        <v>317</v>
      </c>
      <c r="H202" s="177">
        <v>200</v>
      </c>
      <c r="I202" s="178"/>
      <c r="J202" s="179">
        <f>ROUND(I202*H202,2)</f>
        <v>0</v>
      </c>
      <c r="K202" s="175" t="s">
        <v>1</v>
      </c>
      <c r="L202" s="180"/>
      <c r="M202" s="181" t="s">
        <v>1</v>
      </c>
      <c r="N202" s="182" t="s">
        <v>42</v>
      </c>
      <c r="O202" s="56"/>
      <c r="P202" s="151">
        <f>O202*H202</f>
        <v>0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3" t="s">
        <v>160</v>
      </c>
      <c r="AT202" s="153" t="s">
        <v>255</v>
      </c>
      <c r="AU202" s="153" t="s">
        <v>86</v>
      </c>
      <c r="AY202" s="15" t="s">
        <v>118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5" t="s">
        <v>20</v>
      </c>
      <c r="BK202" s="154">
        <f>ROUND(I202*H202,2)</f>
        <v>0</v>
      </c>
      <c r="BL202" s="15" t="s">
        <v>140</v>
      </c>
      <c r="BM202" s="153" t="s">
        <v>318</v>
      </c>
    </row>
    <row r="203" spans="1:65" s="2" customFormat="1" ht="11.25">
      <c r="A203" s="30"/>
      <c r="B203" s="31"/>
      <c r="C203" s="30"/>
      <c r="D203" s="155" t="s">
        <v>128</v>
      </c>
      <c r="E203" s="30"/>
      <c r="F203" s="156" t="s">
        <v>319</v>
      </c>
      <c r="G203" s="30"/>
      <c r="H203" s="30"/>
      <c r="I203" s="157"/>
      <c r="J203" s="30"/>
      <c r="K203" s="30"/>
      <c r="L203" s="31"/>
      <c r="M203" s="158"/>
      <c r="N203" s="159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128</v>
      </c>
      <c r="AU203" s="15" t="s">
        <v>86</v>
      </c>
    </row>
    <row r="204" spans="1:65" s="2" customFormat="1" ht="19.5">
      <c r="A204" s="30"/>
      <c r="B204" s="31"/>
      <c r="C204" s="30"/>
      <c r="D204" s="155" t="s">
        <v>180</v>
      </c>
      <c r="E204" s="30"/>
      <c r="F204" s="164" t="s">
        <v>320</v>
      </c>
      <c r="G204" s="30"/>
      <c r="H204" s="30"/>
      <c r="I204" s="157"/>
      <c r="J204" s="30"/>
      <c r="K204" s="30"/>
      <c r="L204" s="31"/>
      <c r="M204" s="158"/>
      <c r="N204" s="159"/>
      <c r="O204" s="56"/>
      <c r="P204" s="56"/>
      <c r="Q204" s="56"/>
      <c r="R204" s="56"/>
      <c r="S204" s="56"/>
      <c r="T204" s="57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5" t="s">
        <v>180</v>
      </c>
      <c r="AU204" s="15" t="s">
        <v>86</v>
      </c>
    </row>
    <row r="205" spans="1:65" s="12" customFormat="1" ht="22.9" customHeight="1">
      <c r="B205" s="128"/>
      <c r="D205" s="129" t="s">
        <v>76</v>
      </c>
      <c r="E205" s="139" t="s">
        <v>321</v>
      </c>
      <c r="F205" s="139" t="s">
        <v>322</v>
      </c>
      <c r="I205" s="131"/>
      <c r="J205" s="140">
        <f>BK205</f>
        <v>0</v>
      </c>
      <c r="L205" s="128"/>
      <c r="M205" s="133"/>
      <c r="N205" s="134"/>
      <c r="O205" s="134"/>
      <c r="P205" s="135">
        <f>SUM(P206:P207)</f>
        <v>0</v>
      </c>
      <c r="Q205" s="134"/>
      <c r="R205" s="135">
        <f>SUM(R206:R207)</f>
        <v>0</v>
      </c>
      <c r="S205" s="134"/>
      <c r="T205" s="136">
        <f>SUM(T206:T207)</f>
        <v>0</v>
      </c>
      <c r="AR205" s="129" t="s">
        <v>20</v>
      </c>
      <c r="AT205" s="137" t="s">
        <v>76</v>
      </c>
      <c r="AU205" s="137" t="s">
        <v>20</v>
      </c>
      <c r="AY205" s="129" t="s">
        <v>118</v>
      </c>
      <c r="BK205" s="138">
        <f>SUM(BK206:BK207)</f>
        <v>0</v>
      </c>
    </row>
    <row r="206" spans="1:65" s="2" customFormat="1" ht="16.5" customHeight="1">
      <c r="A206" s="30"/>
      <c r="B206" s="141"/>
      <c r="C206" s="142" t="s">
        <v>323</v>
      </c>
      <c r="D206" s="142" t="s">
        <v>121</v>
      </c>
      <c r="E206" s="143" t="s">
        <v>324</v>
      </c>
      <c r="F206" s="144" t="s">
        <v>325</v>
      </c>
      <c r="G206" s="145" t="s">
        <v>326</v>
      </c>
      <c r="H206" s="146">
        <v>72.034999999999997</v>
      </c>
      <c r="I206" s="147"/>
      <c r="J206" s="148">
        <f>ROUND(I206*H206,2)</f>
        <v>0</v>
      </c>
      <c r="K206" s="144" t="s">
        <v>125</v>
      </c>
      <c r="L206" s="31"/>
      <c r="M206" s="149" t="s">
        <v>1</v>
      </c>
      <c r="N206" s="150" t="s">
        <v>42</v>
      </c>
      <c r="O206" s="56"/>
      <c r="P206" s="151">
        <f>O206*H206</f>
        <v>0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140</v>
      </c>
      <c r="AT206" s="153" t="s">
        <v>121</v>
      </c>
      <c r="AU206" s="153" t="s">
        <v>86</v>
      </c>
      <c r="AY206" s="15" t="s">
        <v>118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5" t="s">
        <v>20</v>
      </c>
      <c r="BK206" s="154">
        <f>ROUND(I206*H206,2)</f>
        <v>0</v>
      </c>
      <c r="BL206" s="15" t="s">
        <v>140</v>
      </c>
      <c r="BM206" s="153" t="s">
        <v>327</v>
      </c>
    </row>
    <row r="207" spans="1:65" s="2" customFormat="1" ht="11.25">
      <c r="A207" s="30"/>
      <c r="B207" s="31"/>
      <c r="C207" s="30"/>
      <c r="D207" s="155" t="s">
        <v>128</v>
      </c>
      <c r="E207" s="30"/>
      <c r="F207" s="156" t="s">
        <v>328</v>
      </c>
      <c r="G207" s="30"/>
      <c r="H207" s="30"/>
      <c r="I207" s="157"/>
      <c r="J207" s="30"/>
      <c r="K207" s="30"/>
      <c r="L207" s="31"/>
      <c r="M207" s="158"/>
      <c r="N207" s="159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5" t="s">
        <v>128</v>
      </c>
      <c r="AU207" s="15" t="s">
        <v>86</v>
      </c>
    </row>
    <row r="208" spans="1:65" s="12" customFormat="1" ht="25.9" customHeight="1">
      <c r="B208" s="128"/>
      <c r="D208" s="129" t="s">
        <v>76</v>
      </c>
      <c r="E208" s="130" t="s">
        <v>255</v>
      </c>
      <c r="F208" s="130" t="s">
        <v>329</v>
      </c>
      <c r="I208" s="131"/>
      <c r="J208" s="132">
        <f>BK208</f>
        <v>0</v>
      </c>
      <c r="L208" s="128"/>
      <c r="M208" s="133"/>
      <c r="N208" s="134"/>
      <c r="O208" s="134"/>
      <c r="P208" s="135">
        <f>P209</f>
        <v>0</v>
      </c>
      <c r="Q208" s="134"/>
      <c r="R208" s="135">
        <f>R209</f>
        <v>0</v>
      </c>
      <c r="S208" s="134"/>
      <c r="T208" s="136">
        <f>T209</f>
        <v>0</v>
      </c>
      <c r="AR208" s="129" t="s">
        <v>134</v>
      </c>
      <c r="AT208" s="137" t="s">
        <v>76</v>
      </c>
      <c r="AU208" s="137" t="s">
        <v>77</v>
      </c>
      <c r="AY208" s="129" t="s">
        <v>118</v>
      </c>
      <c r="BK208" s="138">
        <f>BK209</f>
        <v>0</v>
      </c>
    </row>
    <row r="209" spans="1:65" s="12" customFormat="1" ht="22.9" customHeight="1">
      <c r="B209" s="128"/>
      <c r="D209" s="129" t="s">
        <v>76</v>
      </c>
      <c r="E209" s="139" t="s">
        <v>330</v>
      </c>
      <c r="F209" s="139" t="s">
        <v>331</v>
      </c>
      <c r="I209" s="131"/>
      <c r="J209" s="140">
        <f>BK209</f>
        <v>0</v>
      </c>
      <c r="L209" s="128"/>
      <c r="M209" s="133"/>
      <c r="N209" s="134"/>
      <c r="O209" s="134"/>
      <c r="P209" s="135">
        <f>SUM(P210:P212)</f>
        <v>0</v>
      </c>
      <c r="Q209" s="134"/>
      <c r="R209" s="135">
        <f>SUM(R210:R212)</f>
        <v>0</v>
      </c>
      <c r="S209" s="134"/>
      <c r="T209" s="136">
        <f>SUM(T210:T212)</f>
        <v>0</v>
      </c>
      <c r="AR209" s="129" t="s">
        <v>134</v>
      </c>
      <c r="AT209" s="137" t="s">
        <v>76</v>
      </c>
      <c r="AU209" s="137" t="s">
        <v>20</v>
      </c>
      <c r="AY209" s="129" t="s">
        <v>118</v>
      </c>
      <c r="BK209" s="138">
        <f>SUM(BK210:BK212)</f>
        <v>0</v>
      </c>
    </row>
    <row r="210" spans="1:65" s="2" customFormat="1" ht="16.5" customHeight="1">
      <c r="A210" s="30"/>
      <c r="B210" s="141"/>
      <c r="C210" s="142" t="s">
        <v>332</v>
      </c>
      <c r="D210" s="142" t="s">
        <v>121</v>
      </c>
      <c r="E210" s="143" t="s">
        <v>333</v>
      </c>
      <c r="F210" s="144" t="s">
        <v>334</v>
      </c>
      <c r="G210" s="145" t="s">
        <v>177</v>
      </c>
      <c r="H210" s="146">
        <v>7371</v>
      </c>
      <c r="I210" s="147"/>
      <c r="J210" s="148">
        <f>ROUND(I210*H210,2)</f>
        <v>0</v>
      </c>
      <c r="K210" s="144" t="s">
        <v>125</v>
      </c>
      <c r="L210" s="31"/>
      <c r="M210" s="149" t="s">
        <v>1</v>
      </c>
      <c r="N210" s="150" t="s">
        <v>42</v>
      </c>
      <c r="O210" s="56"/>
      <c r="P210" s="151">
        <f>O210*H210</f>
        <v>0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285</v>
      </c>
      <c r="AT210" s="153" t="s">
        <v>121</v>
      </c>
      <c r="AU210" s="153" t="s">
        <v>86</v>
      </c>
      <c r="AY210" s="15" t="s">
        <v>118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5" t="s">
        <v>20</v>
      </c>
      <c r="BK210" s="154">
        <f>ROUND(I210*H210,2)</f>
        <v>0</v>
      </c>
      <c r="BL210" s="15" t="s">
        <v>285</v>
      </c>
      <c r="BM210" s="153" t="s">
        <v>335</v>
      </c>
    </row>
    <row r="211" spans="1:65" s="2" customFormat="1" ht="11.25">
      <c r="A211" s="30"/>
      <c r="B211" s="31"/>
      <c r="C211" s="30"/>
      <c r="D211" s="155" t="s">
        <v>128</v>
      </c>
      <c r="E211" s="30"/>
      <c r="F211" s="156" t="s">
        <v>336</v>
      </c>
      <c r="G211" s="30"/>
      <c r="H211" s="30"/>
      <c r="I211" s="157"/>
      <c r="J211" s="30"/>
      <c r="K211" s="30"/>
      <c r="L211" s="31"/>
      <c r="M211" s="158"/>
      <c r="N211" s="159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5" t="s">
        <v>128</v>
      </c>
      <c r="AU211" s="15" t="s">
        <v>86</v>
      </c>
    </row>
    <row r="212" spans="1:65" s="2" customFormat="1" ht="29.25">
      <c r="A212" s="30"/>
      <c r="B212" s="31"/>
      <c r="C212" s="30"/>
      <c r="D212" s="155" t="s">
        <v>180</v>
      </c>
      <c r="E212" s="30"/>
      <c r="F212" s="164" t="s">
        <v>181</v>
      </c>
      <c r="G212" s="30"/>
      <c r="H212" s="30"/>
      <c r="I212" s="157"/>
      <c r="J212" s="30"/>
      <c r="K212" s="30"/>
      <c r="L212" s="31"/>
      <c r="M212" s="160"/>
      <c r="N212" s="161"/>
      <c r="O212" s="162"/>
      <c r="P212" s="162"/>
      <c r="Q212" s="162"/>
      <c r="R212" s="162"/>
      <c r="S212" s="162"/>
      <c r="T212" s="163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5" t="s">
        <v>180</v>
      </c>
      <c r="AU212" s="15" t="s">
        <v>86</v>
      </c>
    </row>
    <row r="213" spans="1:65" s="2" customFormat="1" ht="6.95" customHeight="1">
      <c r="A213" s="30"/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31"/>
      <c r="M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</row>
  </sheetData>
  <autoFilter ref="C122:K212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304-15-3-0 - Vedlejší a o...</vt:lpstr>
      <vt:lpstr>304-15-3-1 - SO 03 Průleh...</vt:lpstr>
      <vt:lpstr>'304-15-3-0 - Vedlejší a o...'!Názvy_tisku</vt:lpstr>
      <vt:lpstr>'304-15-3-1 - SO 03 Průleh...'!Názvy_tisku</vt:lpstr>
      <vt:lpstr>'Rekapitulace stavby'!Názvy_tisku</vt:lpstr>
      <vt:lpstr>'304-15-3-0 - Vedlejší a o...'!Oblast_tisku</vt:lpstr>
      <vt:lpstr>'304-15-3-1 - SO 03 Průleh...'!Oblast_tisku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pavel.ibl</dc:creator>
  <cp:lastModifiedBy>Vévodová Denisa Mgr.</cp:lastModifiedBy>
  <dcterms:created xsi:type="dcterms:W3CDTF">2021-02-01T09:54:31Z</dcterms:created>
  <dcterms:modified xsi:type="dcterms:W3CDTF">2021-02-02T11:23:51Z</dcterms:modified>
</cp:coreProperties>
</file>